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S:\04 Environment &amp; Community\03 Legal &amp; Other Requirements\6. PRCP (MERFP)\2_4 Second Sub IR Notice\01 PRCP Version 3\Schedule\"/>
    </mc:Choice>
  </mc:AlternateContent>
  <xr:revisionPtr revIDLastSave="0" documentId="13_ncr:1_{FF0CB742-42A0-4295-849D-8D63328022D2}" xr6:coauthVersionLast="47" xr6:coauthVersionMax="47" xr10:uidLastSave="{00000000-0000-0000-0000-000000000000}"/>
  <bookViews>
    <workbookView xWindow="-120" yWindow="-120" windowWidth="29040" windowHeight="17520" firstSheet="15" activeTab="22" xr2:uid="{3B837D66-2772-496E-B991-03EA8DA86889}"/>
  </bookViews>
  <sheets>
    <sheet name="Instructions" sheetId="73" r:id="rId1"/>
    <sheet name="Callide RA1" sheetId="37" r:id="rId2"/>
    <sheet name="Callide RA2" sheetId="74" r:id="rId3"/>
    <sheet name="Dunn Creek RA2" sheetId="53" r:id="rId4"/>
    <sheet name="The Hut RA2" sheetId="57" r:id="rId5"/>
    <sheet name="Boundary Hill RA2" sheetId="58" r:id="rId6"/>
    <sheet name="Dunn Creek RA3" sheetId="63" r:id="rId7"/>
    <sheet name="Trap Gully RA3" sheetId="62" r:id="rId8"/>
    <sheet name="The Hut RA3" sheetId="60" r:id="rId9"/>
    <sheet name="Boundary Hill RA3" sheetId="61" r:id="rId10"/>
    <sheet name="Dunn Creek RA4" sheetId="65" r:id="rId11"/>
    <sheet name="Trap Gully RA4" sheetId="66" r:id="rId12"/>
    <sheet name="The Hut RA4" sheetId="67" r:id="rId13"/>
    <sheet name="Boundary Hill RA4" sheetId="68" r:id="rId14"/>
    <sheet name="The Hut RA5" sheetId="36" r:id="rId15"/>
    <sheet name="Boundary Hill RA5" sheetId="69" r:id="rId16"/>
    <sheet name="Trap Gully RA6" sheetId="70" r:id="rId17"/>
    <sheet name="The Hut RA6" sheetId="71" r:id="rId18"/>
    <sheet name="Dunn Creek IA1" sheetId="44" r:id="rId19"/>
    <sheet name="Trap Gully IA1" sheetId="30" r:id="rId20"/>
    <sheet name="The Hut IA1" sheetId="35" r:id="rId21"/>
    <sheet name="Boundary Hill IA1" sheetId="72" r:id="rId22"/>
    <sheet name="Rehabilitation Area Milestones" sheetId="76" r:id="rId23"/>
    <sheet name="Improvement Area Milestones" sheetId="75" r:id="rId24"/>
  </sheets>
  <definedNames>
    <definedName name="_Hlk174708660" localSheetId="22">'Rehabilitation Area Milestones'!$B$69</definedName>
    <definedName name="_Hlk187998221" localSheetId="22">'Rehabilitation Area Milestones'!$C$58</definedName>
    <definedName name="_Hlk187998290" localSheetId="22">'Rehabilitation Area Milestones'!$C$74</definedName>
    <definedName name="_Hlk187998366" localSheetId="22">'Rehabilitation Area Milestones'!$C$69</definedName>
    <definedName name="_Hlk187998433" localSheetId="22">'Rehabilitation Area Milestones'!$C$104</definedName>
    <definedName name="_Hlk187998471" localSheetId="22">'Rehabilitation Area Milestones'!$C$97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72" l="1"/>
  <c r="B13" i="72"/>
  <c r="C9" i="72"/>
  <c r="D9" i="72"/>
  <c r="B9" i="72"/>
  <c r="E12" i="63"/>
  <c r="F12" i="63"/>
  <c r="E13" i="63"/>
  <c r="F13" i="63"/>
  <c r="E14" i="63"/>
  <c r="F14" i="63"/>
  <c r="E15" i="63"/>
  <c r="F15" i="63"/>
  <c r="C12" i="74"/>
  <c r="D13" i="74"/>
  <c r="C9" i="74"/>
  <c r="B9" i="74"/>
  <c r="C13" i="74"/>
  <c r="B12" i="74"/>
  <c r="G14" i="35"/>
  <c r="F14" i="35"/>
  <c r="D12" i="35"/>
  <c r="D13" i="35"/>
  <c r="C12" i="35"/>
  <c r="C13" i="35"/>
  <c r="G17" i="67"/>
  <c r="H17" i="67"/>
  <c r="I18" i="67"/>
  <c r="I19" i="67"/>
  <c r="H18" i="67"/>
  <c r="H19" i="67"/>
  <c r="F16" i="67"/>
  <c r="F17" i="67"/>
  <c r="E13" i="67"/>
  <c r="E14" i="67"/>
  <c r="E15" i="67"/>
  <c r="E16" i="67"/>
  <c r="E12" i="67"/>
  <c r="D13" i="67"/>
  <c r="D14" i="67"/>
  <c r="D15" i="67"/>
  <c r="D16" i="67"/>
  <c r="D12" i="67"/>
  <c r="E5" i="67"/>
  <c r="D9" i="66"/>
  <c r="E9" i="66"/>
  <c r="F9" i="66"/>
  <c r="G9" i="66"/>
  <c r="C9" i="66"/>
  <c r="G18" i="66"/>
  <c r="G19" i="66"/>
  <c r="F17" i="66"/>
  <c r="E17" i="66"/>
  <c r="D16" i="66"/>
  <c r="C16" i="66"/>
  <c r="C15" i="66"/>
  <c r="C14" i="66"/>
  <c r="C13" i="66"/>
  <c r="C12" i="66"/>
  <c r="J9" i="63"/>
  <c r="I9" i="63"/>
  <c r="H9" i="63"/>
  <c r="G9" i="63"/>
  <c r="F9" i="63"/>
  <c r="E9" i="63"/>
  <c r="D9" i="63"/>
  <c r="C9" i="63"/>
  <c r="G16" i="63"/>
  <c r="H16" i="63"/>
  <c r="I19" i="63"/>
  <c r="H19" i="63"/>
  <c r="G19" i="63"/>
  <c r="J18" i="63"/>
  <c r="J19" i="63"/>
  <c r="I18" i="63"/>
  <c r="H18" i="63"/>
  <c r="H17" i="63"/>
  <c r="G17" i="63"/>
  <c r="F17" i="63"/>
  <c r="F16" i="63"/>
  <c r="G18" i="63"/>
  <c r="E17" i="63"/>
  <c r="E16" i="63"/>
  <c r="D16" i="63"/>
  <c r="C16" i="63"/>
  <c r="C15" i="63"/>
  <c r="C14" i="63"/>
  <c r="C13" i="63"/>
  <c r="C12" i="63"/>
  <c r="H9" i="62"/>
  <c r="G9" i="62"/>
  <c r="F9" i="62"/>
  <c r="E9" i="62"/>
  <c r="D9" i="62"/>
  <c r="C9" i="62"/>
  <c r="H18" i="62"/>
  <c r="H19" i="62"/>
  <c r="G17" i="62"/>
  <c r="F17" i="62"/>
  <c r="G19" i="62"/>
  <c r="G18" i="62"/>
  <c r="E17" i="62"/>
  <c r="E16" i="62"/>
  <c r="D16" i="62"/>
  <c r="D15" i="62"/>
  <c r="D14" i="62"/>
  <c r="D13" i="62"/>
  <c r="D12" i="62"/>
  <c r="C16" i="62"/>
  <c r="C15" i="62"/>
  <c r="C14" i="62"/>
  <c r="C12" i="62"/>
  <c r="G9" i="60"/>
  <c r="H9" i="60"/>
  <c r="I9" i="60"/>
  <c r="J9" i="60"/>
  <c r="J19" i="61"/>
  <c r="J18" i="61"/>
  <c r="I19" i="61"/>
  <c r="J18" i="60"/>
  <c r="J19" i="60"/>
  <c r="I18" i="60"/>
  <c r="I19" i="60"/>
  <c r="I17" i="60"/>
  <c r="H19" i="60"/>
  <c r="H17" i="60"/>
  <c r="H18" i="60"/>
  <c r="G17" i="60"/>
  <c r="G16" i="60"/>
  <c r="F17" i="60"/>
  <c r="F16" i="60"/>
  <c r="F15" i="60"/>
  <c r="F14" i="60"/>
  <c r="F13" i="60"/>
  <c r="F12" i="60"/>
  <c r="E16" i="60"/>
  <c r="E15" i="60"/>
  <c r="E14" i="60"/>
  <c r="E13" i="60"/>
  <c r="E12" i="60"/>
  <c r="G19" i="60"/>
  <c r="G18" i="60"/>
  <c r="E17" i="60"/>
  <c r="D16" i="60"/>
  <c r="C13" i="60"/>
  <c r="C14" i="60"/>
  <c r="C15" i="60"/>
  <c r="C16" i="60"/>
  <c r="C12" i="60"/>
  <c r="F9" i="60"/>
  <c r="E9" i="60"/>
  <c r="C9" i="60"/>
  <c r="H19" i="61"/>
  <c r="G19" i="61"/>
  <c r="G16" i="61"/>
  <c r="H17" i="61"/>
  <c r="G17" i="61"/>
  <c r="F16" i="61"/>
  <c r="F15" i="61"/>
  <c r="F14" i="61"/>
  <c r="F13" i="61"/>
  <c r="F12" i="61"/>
  <c r="C15" i="61"/>
  <c r="C14" i="61"/>
  <c r="C13" i="61"/>
  <c r="C12" i="61"/>
  <c r="E16" i="61"/>
  <c r="E15" i="61"/>
  <c r="E17" i="61"/>
  <c r="E14" i="61"/>
  <c r="E13" i="61"/>
  <c r="E12" i="61"/>
  <c r="D16" i="61"/>
  <c r="I18" i="61"/>
  <c r="H18" i="61"/>
  <c r="G18" i="61"/>
  <c r="F17" i="61"/>
  <c r="C16" i="61"/>
  <c r="D9" i="61"/>
  <c r="C9" i="61"/>
  <c r="E5" i="37"/>
</calcChain>
</file>

<file path=xl/sharedStrings.xml><?xml version="1.0" encoding="utf-8"?>
<sst xmlns="http://schemas.openxmlformats.org/spreadsheetml/2006/main" count="770" uniqueCount="322">
  <si>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</si>
  <si>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</si>
  <si>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</si>
  <si>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</si>
  <si>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</si>
  <si>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</si>
  <si>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</si>
  <si>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</si>
  <si>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</si>
  <si>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</si>
  <si>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</si>
  <si>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</si>
  <si>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</si>
  <si>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</si>
  <si>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IA1</t>
  </si>
  <si>
    <t>Management milestone</t>
  </si>
  <si>
    <t>Improvement area</t>
  </si>
  <si>
    <t>Total size (ha)</t>
  </si>
  <si>
    <t>NUMA</t>
  </si>
  <si>
    <t>Cumulative area available (ha)</t>
  </si>
  <si>
    <t>RM7</t>
  </si>
  <si>
    <t>RM8</t>
  </si>
  <si>
    <t>RM9</t>
  </si>
  <si>
    <t>MM1</t>
  </si>
  <si>
    <t>MM2</t>
  </si>
  <si>
    <t>Non-use management area (NUMA)</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</si>
  <si>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</si>
  <si>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</si>
  <si>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</si>
  <si>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</si>
  <si>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</si>
  <si>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</si>
  <si>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</si>
  <si>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</si>
  <si>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</si>
  <si>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</si>
  <si>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</si>
  <si>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</si>
  <si>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RM1).</t>
  </si>
  <si>
    <t>4) Insert the relevant number in the "Milestone reference" column (i.e. MM1).</t>
  </si>
  <si>
    <t>Total rehabilitation area size (ha)</t>
  </si>
  <si>
    <t>Post-mining land uses (PMLU)</t>
  </si>
  <si>
    <t>PMLU</t>
  </si>
  <si>
    <t>Commencement of first milestone: RM1</t>
  </si>
  <si>
    <t>Bushland</t>
  </si>
  <si>
    <t>RA2</t>
  </si>
  <si>
    <t>RA3</t>
  </si>
  <si>
    <t>RA4</t>
  </si>
  <si>
    <t>Grazing</t>
  </si>
  <si>
    <t>RA5</t>
  </si>
  <si>
    <t>RA6</t>
  </si>
  <si>
    <t>Commencement of first milestone: MM1</t>
  </si>
  <si>
    <r>
      <t xml:space="preserve">Commencement of first milestone: </t>
    </r>
    <r>
      <rPr>
        <b/>
        <sz val="11"/>
        <rFont val="Calibri"/>
        <family val="2"/>
        <scheme val="minor"/>
      </rPr>
      <t>RM6</t>
    </r>
  </si>
  <si>
    <r>
      <t xml:space="preserve">Commencement of first milestone: </t>
    </r>
    <r>
      <rPr>
        <b/>
        <sz val="11"/>
        <rFont val="Calibri"/>
        <family val="2"/>
        <scheme val="minor"/>
      </rPr>
      <t>RM1</t>
    </r>
  </si>
  <si>
    <t>Final Void</t>
  </si>
  <si>
    <t>Final Voids and Ramps</t>
  </si>
  <si>
    <t>Creek Diversion</t>
  </si>
  <si>
    <t>Dunn Creek</t>
  </si>
  <si>
    <t>Boundary Hill</t>
  </si>
  <si>
    <t>Trap Gully</t>
  </si>
  <si>
    <t>The Hut</t>
  </si>
  <si>
    <t xml:space="preserve">RA1 </t>
  </si>
  <si>
    <t xml:space="preserve">Overburden Emplacement Areas </t>
  </si>
  <si>
    <r>
      <t xml:space="preserve">MM 1 - </t>
    </r>
    <r>
      <rPr>
        <i/>
        <sz val="11"/>
        <color theme="1"/>
        <rFont val="Calibri"/>
        <family val="2"/>
        <scheme val="minor"/>
      </rPr>
      <t>Achievement of final landform design</t>
    </r>
  </si>
  <si>
    <r>
      <t xml:space="preserve">MM 2 </t>
    </r>
    <r>
      <rPr>
        <i/>
        <sz val="11"/>
        <color theme="1"/>
        <rFont val="Calibri"/>
        <family val="2"/>
        <scheme val="minor"/>
      </rPr>
      <t>- Achievement of safety requirements</t>
    </r>
  </si>
  <si>
    <r>
      <t xml:space="preserve">MM 3 </t>
    </r>
    <r>
      <rPr>
        <i/>
        <sz val="11"/>
        <color theme="1"/>
        <rFont val="Calibri"/>
        <family val="2"/>
        <scheme val="minor"/>
      </rPr>
      <t>- Achievement of sufficient improvement</t>
    </r>
  </si>
  <si>
    <r>
      <t xml:space="preserve">RM 6 </t>
    </r>
    <r>
      <rPr>
        <i/>
        <sz val="11"/>
        <color theme="1"/>
        <rFont val="Calibri"/>
        <family val="2"/>
        <scheme val="minor"/>
      </rPr>
      <t>- Achievement of surface requirements (Bushland)</t>
    </r>
  </si>
  <si>
    <t>Bushland - Existing Rehabililitation - Post 1998</t>
  </si>
  <si>
    <r>
      <t>RM 9</t>
    </r>
    <r>
      <rPr>
        <i/>
        <sz val="11"/>
        <color theme="1"/>
        <rFont val="Calibri"/>
        <family val="2"/>
        <scheme val="minor"/>
      </rPr>
      <t xml:space="preserve"> - Achievement of Bushland PMLU to a stable condition</t>
    </r>
  </si>
  <si>
    <t>Callide</t>
  </si>
  <si>
    <t>Existing Rehabililitation - Pre 1998 at:
Dunn Creek (42ha)
Trap Gully (28ha)
The Hut (31ha)
Boundary Hill (115ha)</t>
  </si>
  <si>
    <r>
      <t xml:space="preserve">RM 3 </t>
    </r>
    <r>
      <rPr>
        <i/>
        <sz val="11"/>
        <color theme="1"/>
        <rFont val="Calibri"/>
        <family val="2"/>
        <scheme val="minor"/>
      </rPr>
      <t>- Landform development and reshaping/reprofiling</t>
    </r>
  </si>
  <si>
    <r>
      <t xml:space="preserve">RM 4 </t>
    </r>
    <r>
      <rPr>
        <i/>
        <sz val="11"/>
        <color theme="1"/>
        <rFont val="Calibri"/>
        <family val="2"/>
        <scheme val="minor"/>
      </rPr>
      <t xml:space="preserve"> - Surface Preparation</t>
    </r>
  </si>
  <si>
    <r>
      <t xml:space="preserve">RM 5 </t>
    </r>
    <r>
      <rPr>
        <i/>
        <sz val="11"/>
        <color theme="1"/>
        <rFont val="Calibri"/>
        <family val="2"/>
        <scheme val="minor"/>
      </rPr>
      <t xml:space="preserve"> - Revegatation</t>
    </r>
  </si>
  <si>
    <r>
      <t xml:space="preserve">RM 1 </t>
    </r>
    <r>
      <rPr>
        <i/>
        <sz val="11"/>
        <color theme="1"/>
        <rFont val="Calibri"/>
        <family val="2"/>
        <scheme val="minor"/>
      </rPr>
      <t>- Infrastructure decommissioning and removal </t>
    </r>
  </si>
  <si>
    <r>
      <t xml:space="preserve">RM 2 </t>
    </r>
    <r>
      <rPr>
        <i/>
        <sz val="11"/>
        <color theme="1"/>
        <rFont val="Calibri"/>
        <family val="2"/>
        <scheme val="minor"/>
      </rPr>
      <t>- Identification, remediation and removal of contaminated land </t>
    </r>
  </si>
  <si>
    <r>
      <t>RM 12</t>
    </r>
    <r>
      <rPr>
        <i/>
        <sz val="11"/>
        <color theme="1"/>
        <rFont val="Calibri"/>
        <family val="2"/>
        <scheme val="minor"/>
      </rPr>
      <t xml:space="preserve"> - Retained Infrastructure</t>
    </r>
  </si>
  <si>
    <t>Mine Infrastructure Area, Roads, Laydown areas, General infrastructure and disturbance</t>
  </si>
  <si>
    <r>
      <t xml:space="preserve">RM 7 </t>
    </r>
    <r>
      <rPr>
        <i/>
        <sz val="11"/>
        <color theme="1"/>
        <rFont val="Calibri"/>
        <family val="2"/>
        <scheme val="minor"/>
      </rPr>
      <t>- Achievement of surface requirements (Grazing)</t>
    </r>
  </si>
  <si>
    <r>
      <t>RM 10</t>
    </r>
    <r>
      <rPr>
        <i/>
        <sz val="11"/>
        <color theme="1"/>
        <rFont val="Calibri"/>
        <family val="2"/>
        <scheme val="minor"/>
      </rPr>
      <t xml:space="preserve"> - Achievement of Grazing PMLU to a stable condition</t>
    </r>
  </si>
  <si>
    <t>Watercourse (Engineered Diversion)</t>
  </si>
  <si>
    <r>
      <t xml:space="preserve">RM 8 </t>
    </r>
    <r>
      <rPr>
        <i/>
        <sz val="11"/>
        <color theme="1"/>
        <rFont val="Calibri"/>
        <family val="2"/>
        <scheme val="minor"/>
      </rPr>
      <t>- Achievement of surface requirements (Watercourse)</t>
    </r>
  </si>
  <si>
    <r>
      <t>RM 11</t>
    </r>
    <r>
      <rPr>
        <i/>
        <sz val="11"/>
        <color theme="1"/>
        <rFont val="Calibri"/>
        <family val="2"/>
        <scheme val="minor"/>
      </rPr>
      <t xml:space="preserve"> - Achievement of Watercourse PMLU to a stable condition </t>
    </r>
  </si>
  <si>
    <r>
      <t xml:space="preserve">Commencement of first milestone: </t>
    </r>
    <r>
      <rPr>
        <b/>
        <sz val="11"/>
        <rFont val="Calibri"/>
        <family val="2"/>
        <scheme val="minor"/>
      </rPr>
      <t>RM8</t>
    </r>
  </si>
  <si>
    <t>ABN 46 640 294 485</t>
  </si>
  <si>
    <t>Callide Mine</t>
  </si>
  <si>
    <t xml:space="preserve">    </t>
  </si>
  <si>
    <t>Bushland - Existing Rehabililitation - Post 1998
Dunn Creek (127+68ha)
The Hut (79+84ha)
Boundary Hill (126+124ha)</t>
  </si>
  <si>
    <t>Final Voids and Ramps
D-Cut Void (206.7ha)
The Bluff (164.6ha)</t>
  </si>
  <si>
    <t>Final Voids and Ramps
CVN (90.5ha)
CVS (60.3ha)
EH (63.0ha)</t>
  </si>
  <si>
    <t>Final Voids and Ramps
BH (258.6ha)
BHE (32.4ha)
BHS (156.0ha)</t>
  </si>
  <si>
    <t>Infrastructure decommissioning and removal</t>
  </si>
  <si>
    <r>
      <t>1.1</t>
    </r>
    <r>
      <rPr>
        <sz val="7"/>
        <color theme="1"/>
        <rFont val="Times New Roman"/>
        <family val="1"/>
      </rPr>
      <t xml:space="preserve">    </t>
    </r>
    <r>
      <rPr>
        <sz val="10"/>
        <color theme="1"/>
        <rFont val="Calibri"/>
        <family val="2"/>
      </rPr>
      <t>With the exception of any infrastructure to remain as part of the post-mining land use (PMLU), where agreed to be retained by the landholder as evidenced by a signed landholder agreement, (and subject to the exclusions in 1.2), or infrastructure required for rehabilitation activities the following are complete:</t>
    </r>
  </si>
  <si>
    <r>
      <t>a)</t>
    </r>
    <r>
      <rPr>
        <sz val="7"/>
        <color rgb="FF000000"/>
        <rFont val="Times New Roman"/>
        <family val="1"/>
      </rPr>
      <t xml:space="preserve">     </t>
    </r>
    <r>
      <rPr>
        <sz val="10"/>
        <color rgb="FF000000"/>
        <rFont val="Calibri"/>
        <family val="2"/>
      </rPr>
      <t>All known services disconnected and removed.</t>
    </r>
  </si>
  <si>
    <r>
      <t>b)</t>
    </r>
    <r>
      <rPr>
        <sz val="7"/>
        <color theme="1"/>
        <rFont val="Times New Roman"/>
        <family val="1"/>
      </rPr>
      <t xml:space="preserve">    </t>
    </r>
    <r>
      <rPr>
        <sz val="10"/>
        <color theme="1"/>
        <rFont val="Calibri"/>
        <family val="2"/>
      </rPr>
      <t>All buildings and associated infrastructure dismantled and removed offsite.</t>
    </r>
  </si>
  <si>
    <r>
      <t>c)</t>
    </r>
    <r>
      <rPr>
        <sz val="7"/>
        <color theme="1"/>
        <rFont val="Times New Roman"/>
        <family val="1"/>
      </rPr>
      <t xml:space="preserve">     </t>
    </r>
    <r>
      <rPr>
        <sz val="10"/>
        <color theme="1"/>
        <rFont val="Calibri"/>
        <family val="2"/>
      </rPr>
      <t>All hardstand, concrete areas and roads (bitumen, blue metal, aggregate etc.) removed. </t>
    </r>
  </si>
  <si>
    <r>
      <t>d)</t>
    </r>
    <r>
      <rPr>
        <sz val="7"/>
        <color theme="1"/>
        <rFont val="Times New Roman"/>
        <family val="1"/>
      </rPr>
      <t xml:space="preserve">    </t>
    </r>
    <r>
      <rPr>
        <sz val="10"/>
        <color theme="1"/>
        <rFont val="Calibri"/>
        <family val="2"/>
      </rPr>
      <t>All fencing and associated foundations removed. </t>
    </r>
  </si>
  <si>
    <r>
      <t>e)</t>
    </r>
    <r>
      <rPr>
        <sz val="7"/>
        <color theme="1"/>
        <rFont val="Times New Roman"/>
        <family val="1"/>
      </rPr>
      <t xml:space="preserve">    </t>
    </r>
    <r>
      <rPr>
        <sz val="10"/>
        <color theme="1"/>
        <rFont val="Calibri"/>
        <family val="2"/>
      </rPr>
      <t>All known pipelines drained and removed.</t>
    </r>
  </si>
  <si>
    <r>
      <t>f)</t>
    </r>
    <r>
      <rPr>
        <sz val="7"/>
        <color theme="1"/>
        <rFont val="Times New Roman"/>
        <family val="1"/>
      </rPr>
      <t xml:space="preserve">      </t>
    </r>
    <r>
      <rPr>
        <sz val="10"/>
        <color theme="1"/>
        <rFont val="Calibri"/>
        <family val="2"/>
      </rPr>
      <t>All waste not authorised to be disposed of on-site under Environmental Authority EPML00720413 removed.</t>
    </r>
  </si>
  <si>
    <r>
      <t>g)</t>
    </r>
    <r>
      <rPr>
        <sz val="7"/>
        <color theme="1"/>
        <rFont val="Times New Roman"/>
        <family val="1"/>
      </rPr>
      <t xml:space="preserve">     </t>
    </r>
    <r>
      <rPr>
        <sz val="10"/>
        <color theme="1"/>
        <rFont val="Calibri"/>
        <family val="2"/>
      </rPr>
      <t>All surface water drainage infrastructure that does not form part of a non-use management area (NUMA) is removed. </t>
    </r>
  </si>
  <si>
    <r>
      <t>h)</t>
    </r>
    <r>
      <rPr>
        <sz val="7"/>
        <color theme="1"/>
        <rFont val="Times New Roman"/>
        <family val="1"/>
      </rPr>
      <t xml:space="preserve">    </t>
    </r>
    <r>
      <rPr>
        <sz val="10"/>
        <color theme="1"/>
        <rFont val="Calibri"/>
        <family val="2"/>
      </rPr>
      <t>All drillholes, bores and associated sediment ponds and sumps decommissioned.</t>
    </r>
  </si>
  <si>
    <r>
      <t>i)</t>
    </r>
    <r>
      <rPr>
        <sz val="7"/>
        <color theme="1"/>
        <rFont val="Times New Roman"/>
        <family val="1"/>
      </rPr>
      <t xml:space="preserve">      </t>
    </r>
    <r>
      <rPr>
        <sz val="10"/>
        <color theme="1"/>
        <rFont val="Calibri"/>
        <family val="2"/>
      </rPr>
      <t>All machinery and equipment removed. </t>
    </r>
  </si>
  <si>
    <r>
      <t>j)</t>
    </r>
    <r>
      <rPr>
        <sz val="7"/>
        <color theme="1"/>
        <rFont val="Times New Roman"/>
        <family val="1"/>
      </rPr>
      <t xml:space="preserve">      </t>
    </r>
    <r>
      <rPr>
        <sz val="10"/>
        <color theme="1"/>
        <rFont val="Calibri"/>
        <family val="2"/>
      </rPr>
      <t>All dams dewatered and desilted. </t>
    </r>
  </si>
  <si>
    <r>
      <t>k)</t>
    </r>
    <r>
      <rPr>
        <sz val="7"/>
        <color theme="1"/>
        <rFont val="Times New Roman"/>
        <family val="1"/>
      </rPr>
      <t xml:space="preserve">     </t>
    </r>
    <r>
      <rPr>
        <sz val="10"/>
        <color theme="1"/>
        <rFont val="Calibri"/>
        <family val="2"/>
      </rPr>
      <t>Watercourse crossings and culverts removed.</t>
    </r>
  </si>
  <si>
    <r>
      <t>1.2</t>
    </r>
    <r>
      <rPr>
        <sz val="7"/>
        <color theme="1"/>
        <rFont val="Times New Roman"/>
        <family val="1"/>
      </rPr>
      <t xml:space="preserve">    </t>
    </r>
    <r>
      <rPr>
        <sz val="10"/>
        <color theme="1"/>
        <rFont val="Calibri"/>
        <family val="2"/>
      </rPr>
      <t>Below-ground infrastructure, services and waste (as per the Environmental Authority EPML00720413 – Schedule H waste) deeper than 0.5 m in relation to the final landform surface can be retained provided:</t>
    </r>
  </si>
  <si>
    <r>
      <t>a)</t>
    </r>
    <r>
      <rPr>
        <sz val="7"/>
        <color theme="1"/>
        <rFont val="Times New Roman"/>
        <family val="1"/>
      </rPr>
      <t xml:space="preserve">    </t>
    </r>
    <r>
      <rPr>
        <sz val="10"/>
        <color theme="1"/>
        <rFont val="Calibri"/>
        <family val="2"/>
      </rPr>
      <t>All pipelines have been drained; and</t>
    </r>
  </si>
  <si>
    <r>
      <t>b)</t>
    </r>
    <r>
      <rPr>
        <sz val="7"/>
        <color theme="1"/>
        <rFont val="Times New Roman"/>
        <family val="1"/>
      </rPr>
      <t xml:space="preserve">    </t>
    </r>
    <r>
      <rPr>
        <sz val="10"/>
        <color theme="1"/>
        <rFont val="Calibri"/>
        <family val="2"/>
      </rPr>
      <t>All below-ground infrastructure (installed after the approval date of this PRCP) to be retained must be mapped; and</t>
    </r>
  </si>
  <si>
    <r>
      <t>c)</t>
    </r>
    <r>
      <rPr>
        <sz val="7"/>
        <color theme="1"/>
        <rFont val="Times New Roman"/>
        <family val="1"/>
      </rPr>
      <t xml:space="preserve">    </t>
    </r>
    <r>
      <rPr>
        <sz val="10"/>
        <color theme="1"/>
        <rFont val="Calibri"/>
        <family val="2"/>
      </rPr>
      <t>The intended PMLU is not compromised; and</t>
    </r>
  </si>
  <si>
    <r>
      <t>d)</t>
    </r>
    <r>
      <rPr>
        <sz val="7"/>
        <color theme="1"/>
        <rFont val="Times New Roman"/>
        <family val="1"/>
      </rPr>
      <t xml:space="preserve">    </t>
    </r>
    <r>
      <rPr>
        <sz val="10"/>
        <color theme="1"/>
        <rFont val="Calibri"/>
        <family val="2"/>
      </rPr>
      <t>There is no ongoing risk of environmental harm</t>
    </r>
  </si>
  <si>
    <r>
      <t>1.3</t>
    </r>
    <r>
      <rPr>
        <sz val="7"/>
        <color theme="1"/>
        <rFont val="Times New Roman"/>
        <family val="1"/>
      </rPr>
      <t xml:space="preserve">    </t>
    </r>
    <r>
      <rPr>
        <sz val="10"/>
        <color theme="1"/>
        <rFont val="Calibri"/>
        <family val="2"/>
      </rPr>
      <t>An independent AQP has certified the achievement of RM1.1.</t>
    </r>
  </si>
  <si>
    <t>Identification, remediation and removal of contaminated land</t>
  </si>
  <si>
    <r>
      <t>2.1</t>
    </r>
    <r>
      <rPr>
        <sz val="7"/>
        <color rgb="FF000000"/>
        <rFont val="Times New Roman"/>
        <family val="1"/>
      </rPr>
      <t xml:space="preserve">    </t>
    </r>
    <r>
      <rPr>
        <sz val="10"/>
        <color rgb="FF000000"/>
        <rFont val="Calibri"/>
        <family val="2"/>
      </rPr>
      <t xml:space="preserve">For any part of the mining leases that has been used for a notifiable activity, or which the holder is aware is likely to be contaminated land, a contaminated Land Investigation Document completed in accordance with the </t>
    </r>
    <r>
      <rPr>
        <i/>
        <sz val="10"/>
        <color rgb="FF000000"/>
        <rFont val="Calibri"/>
        <family val="2"/>
      </rPr>
      <t>Environmental Protection Act 1994</t>
    </r>
    <r>
      <rPr>
        <sz val="10"/>
        <color rgb="FF000000"/>
        <rFont val="Calibri"/>
        <family val="2"/>
      </rPr>
      <t>, including a site investigation report, and, where required, a Validation Report and/or a draft Site Management Plan.</t>
    </r>
  </si>
  <si>
    <r>
      <t>2.2</t>
    </r>
    <r>
      <rPr>
        <sz val="7"/>
        <color rgb="FF000000"/>
        <rFont val="Times New Roman"/>
        <family val="1"/>
      </rPr>
      <t xml:space="preserve">    </t>
    </r>
    <r>
      <rPr>
        <sz val="10"/>
        <color rgb="FF000000"/>
        <rFont val="Calibri"/>
        <family val="2"/>
      </rPr>
      <t>Contaminated water and sediment removed from dams.</t>
    </r>
  </si>
  <si>
    <r>
      <t>2.3</t>
    </r>
    <r>
      <rPr>
        <sz val="7"/>
        <color rgb="FF000000"/>
        <rFont val="Times New Roman"/>
        <family val="1"/>
      </rPr>
      <t xml:space="preserve">    </t>
    </r>
    <r>
      <rPr>
        <sz val="10"/>
        <color rgb="FF000000"/>
        <rFont val="Calibri"/>
        <family val="2"/>
      </rPr>
      <t>Contaminated and hazardous material either remediated in situ or removed/transported to a facility lawfully able to accept the material. </t>
    </r>
  </si>
  <si>
    <r>
      <t>2.4</t>
    </r>
    <r>
      <rPr>
        <sz val="7"/>
        <color rgb="FF000000"/>
        <rFont val="Times New Roman"/>
        <family val="1"/>
      </rPr>
      <t xml:space="preserve">    </t>
    </r>
    <r>
      <rPr>
        <sz val="10"/>
        <color rgb="FF000000"/>
        <rFont val="Calibri"/>
        <family val="2"/>
      </rPr>
      <t xml:space="preserve">A Suitably Qualified person certifies that no contamination unsuitable for the PMLU achievement remains or is occurring. </t>
    </r>
  </si>
  <si>
    <t>Landform development (reshaping/reprofiling)</t>
  </si>
  <si>
    <t>Surface preparation (Bushland and Grazing)</t>
  </si>
  <si>
    <t>Achievement of surface requirements (Bushland)</t>
  </si>
  <si>
    <t>Achievement of surface requirements (Grazing)</t>
  </si>
  <si>
    <t>Achievement of surface requirements (Watercourse)</t>
  </si>
  <si>
    <t>Achievement of Bushland post-mining land use to a stable condition</t>
  </si>
  <si>
    <t>Achievement of final landform design</t>
  </si>
  <si>
    <r>
      <t>1.1</t>
    </r>
    <r>
      <rPr>
        <sz val="7"/>
        <color rgb="FF000000"/>
        <rFont val="Times New Roman"/>
        <family val="1"/>
      </rPr>
      <t xml:space="preserve">  </t>
    </r>
    <r>
      <rPr>
        <sz val="10"/>
        <color rgb="FF000000"/>
        <rFont val="Arial"/>
        <family val="2"/>
      </rPr>
      <t>The residual void NUMA areas include the residual voids, geotechnical stability set backs from the void wall crests and the highwall safety bunds/fences.  The residual voids have a maximum area including the high walls, low walls, end walls, ramps and ramp slopes, and void water bodies as follows:</t>
    </r>
  </si>
  <si>
    <r>
      <t>(a)</t>
    </r>
    <r>
      <rPr>
        <sz val="7"/>
        <color rgb="FF000000"/>
        <rFont val="Times New Roman"/>
        <family val="1"/>
      </rPr>
      <t xml:space="preserve">   </t>
    </r>
    <r>
      <rPr>
        <sz val="10"/>
        <color rgb="FF000000"/>
        <rFont val="Arial"/>
        <family val="2"/>
      </rPr>
      <t>Boundary Hill: 275.4ha</t>
    </r>
  </si>
  <si>
    <r>
      <t>(b)</t>
    </r>
    <r>
      <rPr>
        <sz val="7"/>
        <color rgb="FF000000"/>
        <rFont val="Times New Roman"/>
        <family val="1"/>
      </rPr>
      <t xml:space="preserve">   </t>
    </r>
    <r>
      <rPr>
        <sz val="10"/>
        <color rgb="FF000000"/>
        <rFont val="Arial"/>
        <family val="2"/>
      </rPr>
      <t>Boundary Hill South: 147.4 ha</t>
    </r>
  </si>
  <si>
    <r>
      <t>(c)</t>
    </r>
    <r>
      <rPr>
        <sz val="7"/>
        <color rgb="FF000000"/>
        <rFont val="Times New Roman"/>
        <family val="1"/>
      </rPr>
      <t xml:space="preserve">   </t>
    </r>
    <r>
      <rPr>
        <sz val="10"/>
        <color rgb="FF000000"/>
        <rFont val="Arial"/>
        <family val="2"/>
      </rPr>
      <t>Dunn Creek: 329.5.2ha</t>
    </r>
  </si>
  <si>
    <r>
      <t>(d)</t>
    </r>
    <r>
      <rPr>
        <sz val="7"/>
        <color rgb="FF000000"/>
        <rFont val="Times New Roman"/>
        <family val="1"/>
      </rPr>
      <t xml:space="preserve">   </t>
    </r>
    <r>
      <rPr>
        <sz val="10"/>
        <color rgb="FF000000"/>
        <rFont val="Arial"/>
        <family val="2"/>
      </rPr>
      <t>Trap Gully: 190.5ha</t>
    </r>
  </si>
  <si>
    <t>The additional residual void NUMA areas, required for the geotechnical stability set backs and safety bunds/fences, will be determined by an AQP within 3 years of mine closure. Interim total residual void NUMA areas, including allowances of up to 100m for geotechnical stability set backs and safety bunds/fences, are as follows:</t>
  </si>
  <si>
    <r>
      <t>(a)</t>
    </r>
    <r>
      <rPr>
        <sz val="7"/>
        <color rgb="FF000000"/>
        <rFont val="Times New Roman"/>
        <family val="1"/>
      </rPr>
      <t xml:space="preserve">   </t>
    </r>
    <r>
      <rPr>
        <sz val="10"/>
        <color rgb="FF000000"/>
        <rFont val="Arial"/>
        <family val="2"/>
      </rPr>
      <t>Boundary Hill: 291ha</t>
    </r>
  </si>
  <si>
    <r>
      <t>(b)</t>
    </r>
    <r>
      <rPr>
        <sz val="7"/>
        <color rgb="FF000000"/>
        <rFont val="Times New Roman"/>
        <family val="1"/>
      </rPr>
      <t xml:space="preserve">   </t>
    </r>
    <r>
      <rPr>
        <sz val="10"/>
        <color rgb="FF000000"/>
        <rFont val="Arial"/>
        <family val="2"/>
      </rPr>
      <t>Boundary Hill South: 156 ha</t>
    </r>
  </si>
  <si>
    <r>
      <t>(c)</t>
    </r>
    <r>
      <rPr>
        <sz val="7"/>
        <color rgb="FF000000"/>
        <rFont val="Times New Roman"/>
        <family val="1"/>
      </rPr>
      <t xml:space="preserve">   </t>
    </r>
    <r>
      <rPr>
        <sz val="10"/>
        <color rgb="FF000000"/>
        <rFont val="Arial"/>
        <family val="2"/>
      </rPr>
      <t>Dunn Creek: 371.3ha</t>
    </r>
  </si>
  <si>
    <r>
      <t>(d)</t>
    </r>
    <r>
      <rPr>
        <sz val="7"/>
        <color rgb="FF000000"/>
        <rFont val="Times New Roman"/>
        <family val="1"/>
      </rPr>
      <t xml:space="preserve">   </t>
    </r>
    <r>
      <rPr>
        <sz val="10"/>
        <color rgb="FF000000"/>
        <rFont val="Arial"/>
        <family val="2"/>
      </rPr>
      <t>Trap Gully: 203.1ha</t>
    </r>
  </si>
  <si>
    <r>
      <t>(e)</t>
    </r>
    <r>
      <rPr>
        <sz val="7"/>
        <color rgb="FF000000"/>
        <rFont val="Times New Roman"/>
        <family val="1"/>
      </rPr>
      <t xml:space="preserve">   </t>
    </r>
    <r>
      <rPr>
        <sz val="10"/>
        <color rgb="FF000000"/>
        <rFont val="Arial"/>
        <family val="2"/>
      </rPr>
      <t>The Hut: 213.8ha.</t>
    </r>
  </si>
  <si>
    <r>
      <t>1.2</t>
    </r>
    <r>
      <rPr>
        <sz val="7"/>
        <color rgb="FF000000"/>
        <rFont val="Times New Roman"/>
        <family val="1"/>
      </rPr>
      <t xml:space="preserve">  </t>
    </r>
    <r>
      <rPr>
        <sz val="10"/>
        <color rgb="FF000000"/>
        <rFont val="Arial"/>
        <family val="2"/>
      </rPr>
      <t>Highwall landforms must:</t>
    </r>
  </si>
  <si>
    <r>
      <t>(a)</t>
    </r>
    <r>
      <rPr>
        <sz val="7"/>
        <color rgb="FF000000"/>
        <rFont val="Times New Roman"/>
        <family val="1"/>
      </rPr>
      <t xml:space="preserve">   </t>
    </r>
    <r>
      <rPr>
        <sz val="10"/>
        <color rgb="FF000000"/>
        <rFont val="Arial"/>
        <family val="2"/>
      </rPr>
      <t>Where appropriate and practical, a diversion drain will be constructed on the crest of the highwall to divert runoff away from the residual void</t>
    </r>
  </si>
  <si>
    <r>
      <t>(b)</t>
    </r>
    <r>
      <rPr>
        <sz val="7"/>
        <color rgb="FF000000"/>
        <rFont val="Times New Roman"/>
        <family val="1"/>
      </rPr>
      <t xml:space="preserve">   </t>
    </r>
    <r>
      <rPr>
        <sz val="10"/>
        <color rgb="FF000000"/>
        <rFont val="Arial"/>
        <family val="2"/>
      </rPr>
      <t>have 75-degree slopes and;</t>
    </r>
  </si>
  <si>
    <t>(i) if determined to be stable by an AQP, the highwall will be left as is;</t>
  </si>
  <si>
    <t>(ii) if not deemed stable by an AQP, then alternative treatments will be undertaken to ensure geotechnical stability as determined by the AQP.</t>
  </si>
  <si>
    <r>
      <t>(c)</t>
    </r>
    <r>
      <rPr>
        <sz val="7"/>
        <color rgb="FF000000"/>
        <rFont val="Times New Roman"/>
        <family val="1"/>
      </rPr>
      <t xml:space="preserve">   </t>
    </r>
    <r>
      <rPr>
        <sz val="10"/>
        <color rgb="FF000000"/>
        <rFont val="Arial"/>
        <family val="2"/>
      </rPr>
      <t xml:space="preserve">Have pre-strip benches shaped to shed runoff over the high wall at several locations to limit erosion.  </t>
    </r>
  </si>
  <si>
    <r>
      <t>1.3</t>
    </r>
    <r>
      <rPr>
        <sz val="7"/>
        <color rgb="FF000000"/>
        <rFont val="Times New Roman"/>
        <family val="1"/>
      </rPr>
      <t xml:space="preserve">  </t>
    </r>
    <r>
      <rPr>
        <sz val="10"/>
        <color theme="1"/>
        <rFont val="Arial"/>
        <family val="2"/>
      </rPr>
      <t>The final design for highwall landform must be completed by an AQP based on the latest flood modelling and materials data prior to construction. </t>
    </r>
  </si>
  <si>
    <r>
      <t>1.4</t>
    </r>
    <r>
      <rPr>
        <sz val="7"/>
        <color rgb="FF000000"/>
        <rFont val="Times New Roman"/>
        <family val="1"/>
      </rPr>
      <t xml:space="preserve">  </t>
    </r>
    <r>
      <rPr>
        <sz val="10"/>
        <color rgb="FF000000"/>
        <rFont val="Arial"/>
        <family val="2"/>
      </rPr>
      <t>Low walls and ramps slope generally at angle of repose.</t>
    </r>
  </si>
  <si>
    <r>
      <t>1.5</t>
    </r>
    <r>
      <rPr>
        <sz val="7"/>
        <color rgb="FF000000"/>
        <rFont val="Times New Roman"/>
        <family val="1"/>
      </rPr>
      <t xml:space="preserve">  </t>
    </r>
    <r>
      <rPr>
        <sz val="10"/>
        <color rgb="FF000000"/>
        <rFont val="Arial"/>
        <family val="2"/>
      </rPr>
      <t>The location of the voids and associated safety bunds does not cause instability or degradation to the land outside the NUMA.</t>
    </r>
  </si>
  <si>
    <r>
      <t>1.6</t>
    </r>
    <r>
      <rPr>
        <sz val="7"/>
        <color rgb="FF000000"/>
        <rFont val="Times New Roman"/>
        <family val="1"/>
      </rPr>
      <t xml:space="preserve">  </t>
    </r>
    <r>
      <rPr>
        <sz val="10"/>
        <color rgb="FF000000"/>
        <rFont val="Arial"/>
        <family val="2"/>
      </rPr>
      <t>Based on the water level and any water quality post closure prediction results from the groundwater model and final void lake balance models, an AQP assesses that the final void lake will not adversely impact groundwater quality at sensitive groundwater-dependent features</t>
    </r>
  </si>
  <si>
    <r>
      <t>1.7</t>
    </r>
    <r>
      <rPr>
        <sz val="7"/>
        <color rgb="FF000000"/>
        <rFont val="Times New Roman"/>
        <family val="1"/>
      </rPr>
      <t xml:space="preserve">  </t>
    </r>
    <r>
      <rPr>
        <sz val="10"/>
        <color rgb="FF000000"/>
        <rFont val="Arial"/>
        <family val="2"/>
      </rPr>
      <t xml:space="preserve">Based on the post closure groundwater model and final void water balance models the final void lake will not overflow to the ground surface </t>
    </r>
  </si>
  <si>
    <t>Achievement of safety requirements</t>
  </si>
  <si>
    <r>
      <t>2.1</t>
    </r>
    <r>
      <rPr>
        <sz val="7"/>
        <color rgb="FF000000"/>
        <rFont val="Times New Roman"/>
        <family val="1"/>
      </rPr>
      <t xml:space="preserve">  </t>
    </r>
    <r>
      <rPr>
        <sz val="10"/>
        <color rgb="FF000000"/>
        <rFont val="Arial"/>
        <family val="2"/>
      </rPr>
      <t>Competent safety bund or equivalent landform in place to prevent access to the residual void NUMA, at the geotechnical stability set-back distance determined in accordance with 1.1.</t>
    </r>
  </si>
  <si>
    <r>
      <t>2.2</t>
    </r>
    <r>
      <rPr>
        <sz val="7"/>
        <color rgb="FF000000"/>
        <rFont val="Times New Roman"/>
        <family val="1"/>
      </rPr>
      <t xml:space="preserve">  </t>
    </r>
    <r>
      <rPr>
        <sz val="10"/>
        <color rgb="FF000000"/>
        <rFont val="Arial"/>
        <family val="2"/>
      </rPr>
      <t xml:space="preserve">The safety bund is accordance with engineering requirements including: </t>
    </r>
  </si>
  <si>
    <r>
      <t xml:space="preserve">            </t>
    </r>
    <r>
      <rPr>
        <sz val="10"/>
        <color rgb="FF000000"/>
        <rFont val="Arial"/>
        <family val="2"/>
      </rPr>
      <t>(i)</t>
    </r>
    <r>
      <rPr>
        <sz val="7"/>
        <color rgb="FF000000"/>
        <rFont val="Times New Roman"/>
        <family val="1"/>
      </rPr>
      <t xml:space="preserve">        </t>
    </r>
    <r>
      <rPr>
        <sz val="10"/>
        <color rgb="FF000000"/>
        <rFont val="Arial"/>
        <family val="2"/>
      </rPr>
      <t>Constructed from non-weathered, non-dispersive dumped rockfill;</t>
    </r>
  </si>
  <si>
    <r>
      <t xml:space="preserve">           </t>
    </r>
    <r>
      <rPr>
        <sz val="10"/>
        <color rgb="FF000000"/>
        <rFont val="Arial"/>
        <family val="2"/>
      </rPr>
      <t>(ii)</t>
    </r>
    <r>
      <rPr>
        <sz val="7"/>
        <color rgb="FF000000"/>
        <rFont val="Times New Roman"/>
        <family val="1"/>
      </rPr>
      <t xml:space="preserve">        </t>
    </r>
    <r>
      <rPr>
        <sz val="10"/>
        <color rgb="FF000000"/>
        <rFont val="Arial"/>
        <family val="2"/>
      </rPr>
      <t>a minimum 2m in height; and</t>
    </r>
  </si>
  <si>
    <r>
      <t xml:space="preserve">          </t>
    </r>
    <r>
      <rPr>
        <sz val="10"/>
        <color rgb="FF000000"/>
        <rFont val="Arial"/>
        <family val="2"/>
      </rPr>
      <t>(iii)</t>
    </r>
    <r>
      <rPr>
        <sz val="7"/>
        <color rgb="FF000000"/>
        <rFont val="Times New Roman"/>
        <family val="1"/>
      </rPr>
      <t xml:space="preserve">        </t>
    </r>
    <r>
      <rPr>
        <sz val="10"/>
        <color rgb="FF000000"/>
        <rFont val="Arial"/>
        <family val="2"/>
      </rPr>
      <t>a minimum of 4 m base width</t>
    </r>
  </si>
  <si>
    <r>
      <t>2.3</t>
    </r>
    <r>
      <rPr>
        <sz val="7"/>
        <color rgb="FF000000"/>
        <rFont val="Times New Roman"/>
        <family val="1"/>
      </rPr>
      <t xml:space="preserve">  </t>
    </r>
    <r>
      <rPr>
        <sz val="10"/>
        <color rgb="FF000000"/>
        <rFont val="Arial"/>
        <family val="2"/>
      </rPr>
      <t>Fencing erected, where required to prevent access to the residual void, around the perimeter of the safety bund.</t>
    </r>
  </si>
  <si>
    <t>MM3</t>
  </si>
  <si>
    <t>Achievement of sufficient improvement</t>
  </si>
  <si>
    <r>
      <t>3.1</t>
    </r>
    <r>
      <rPr>
        <sz val="7"/>
        <color rgb="FF000000"/>
        <rFont val="Times New Roman"/>
        <family val="1"/>
      </rPr>
      <t xml:space="preserve">  </t>
    </r>
    <r>
      <rPr>
        <sz val="10"/>
        <color rgb="FF000000"/>
        <rFont val="Arial"/>
        <family val="2"/>
      </rPr>
      <t>The highwall stability has been assessed and geotechnical stability set back distance has been determined by an AQP.</t>
    </r>
  </si>
  <si>
    <r>
      <t>3.2</t>
    </r>
    <r>
      <rPr>
        <sz val="7"/>
        <color rgb="FF000000"/>
        <rFont val="Times New Roman"/>
        <family val="1"/>
      </rPr>
      <t xml:space="preserve">  </t>
    </r>
    <r>
      <rPr>
        <sz val="10"/>
        <color rgb="FF000000"/>
        <rFont val="Arial"/>
        <family val="2"/>
      </rPr>
      <t>Appropriate safety infrastructure (as per MM2) at the geotechnical set-back distance has been installed to prevent access to the residual void NUMA.</t>
    </r>
  </si>
  <si>
    <r>
      <t>3.3</t>
    </r>
    <r>
      <rPr>
        <sz val="7"/>
        <color rgb="FF000000"/>
        <rFont val="Times New Roman"/>
        <family val="1"/>
      </rPr>
      <t xml:space="preserve">  </t>
    </r>
    <r>
      <rPr>
        <sz val="10"/>
        <color rgb="FF000000"/>
        <rFont val="Arial"/>
        <family val="2"/>
      </rPr>
      <t>The residual void is safe to humans and livestock.</t>
    </r>
  </si>
  <si>
    <r>
      <t>3.4</t>
    </r>
    <r>
      <rPr>
        <sz val="7"/>
        <color rgb="FF000000"/>
        <rFont val="Times New Roman"/>
        <family val="1"/>
      </rPr>
      <t xml:space="preserve">  </t>
    </r>
    <r>
      <rPr>
        <sz val="10"/>
        <color rgb="FF000000"/>
        <rFont val="Arial"/>
        <family val="2"/>
      </rPr>
      <t>The final void water level and quality does not, and will not, cause environmental harm to the receiving environment, as demonstrated by groundwater and final void lake level and quality monitoring.</t>
    </r>
  </si>
  <si>
    <r>
      <t>3.5</t>
    </r>
    <r>
      <rPr>
        <sz val="7"/>
        <color rgb="FF000000"/>
        <rFont val="Times New Roman"/>
        <family val="1"/>
      </rPr>
      <t xml:space="preserve">  </t>
    </r>
    <r>
      <rPr>
        <sz val="10"/>
        <color rgb="FF000000"/>
        <rFont val="Arial"/>
        <family val="2"/>
      </rPr>
      <t>Erosion of the landform within the residual void NUMA area will not negatively impact on the stability of any adjacent rehabilitation areas, or their ability to sustain their PMLU.</t>
    </r>
  </si>
  <si>
    <r>
      <t>3.6</t>
    </r>
    <r>
      <rPr>
        <sz val="7"/>
        <color rgb="FF000000"/>
        <rFont val="Times New Roman"/>
        <family val="1"/>
      </rPr>
      <t xml:space="preserve">  </t>
    </r>
    <r>
      <rPr>
        <sz val="10"/>
        <color rgb="FF000000"/>
        <rFont val="Arial"/>
        <family val="2"/>
      </rPr>
      <t>Monitoring and maintenance of exclusion fences and bunds to be carried out to ensure they remain effective.</t>
    </r>
  </si>
  <si>
    <r>
      <t>3.7</t>
    </r>
    <r>
      <rPr>
        <sz val="7"/>
        <color rgb="FF000000"/>
        <rFont val="Times New Roman"/>
        <family val="1"/>
      </rPr>
      <t xml:space="preserve">  </t>
    </r>
    <r>
      <rPr>
        <sz val="10"/>
        <color rgb="FF000000"/>
        <rFont val="Arial"/>
        <family val="2"/>
      </rPr>
      <t>Independent AQP certifies achievement of MM3.1 – MM3.6</t>
    </r>
  </si>
  <si>
    <r>
      <t>(e)</t>
    </r>
    <r>
      <rPr>
        <sz val="7"/>
        <color rgb="FF000000"/>
        <rFont val="Times New Roman"/>
        <family val="1"/>
      </rPr>
      <t xml:space="preserve">   </t>
    </r>
    <r>
      <rPr>
        <sz val="10"/>
        <color rgb="FF000000"/>
        <rFont val="Arial"/>
        <family val="2"/>
      </rPr>
      <t>The Hut: 167.8ha</t>
    </r>
  </si>
  <si>
    <r>
      <t>3.1</t>
    </r>
    <r>
      <rPr>
        <sz val="7"/>
        <color theme="1"/>
        <rFont val="Times New Roman"/>
        <family val="1"/>
      </rPr>
      <t xml:space="preserve">    </t>
    </r>
    <r>
      <rPr>
        <sz val="10"/>
        <color theme="1"/>
        <rFont val="Calibri"/>
        <family val="2"/>
      </rPr>
      <t>All major earthworks (including reshaping, pushing/trimming) are completed in accordance with the design specification provided by an AQP, developed in accordance with EA Tables F2 and F3.</t>
    </r>
  </si>
  <si>
    <r>
      <t>3.2</t>
    </r>
    <r>
      <rPr>
        <sz val="7"/>
        <color theme="1"/>
        <rFont val="Times New Roman"/>
        <family val="1"/>
      </rPr>
      <t xml:space="preserve">    </t>
    </r>
    <r>
      <rPr>
        <sz val="10"/>
        <color theme="1"/>
        <rFont val="Calibri"/>
        <family val="2"/>
      </rPr>
      <t xml:space="preserve">The constructed landform has been assessed by an appropriately qualified person and certified as geotechnically safe and stable for the intended post-mining land use, consistent with the methodology and principles outlined in </t>
    </r>
    <r>
      <rPr>
        <i/>
        <sz val="10"/>
        <color theme="1"/>
        <rFont val="Calibri"/>
        <family val="2"/>
      </rPr>
      <t>Project C34028 — Guidelines for Assessment of Geotechnically Safe and Stable Post-Mining Landforms</t>
    </r>
    <r>
      <rPr>
        <sz val="10"/>
        <color theme="1"/>
        <rFont val="Calibri"/>
        <family val="2"/>
      </rPr>
      <t xml:space="preserve"> (ACARP).</t>
    </r>
  </si>
  <si>
    <r>
      <t>3.3</t>
    </r>
    <r>
      <rPr>
        <sz val="7"/>
        <color theme="1"/>
        <rFont val="Times New Roman"/>
        <family val="1"/>
      </rPr>
      <t xml:space="preserve">    </t>
    </r>
    <r>
      <rPr>
        <sz val="10"/>
        <color theme="1"/>
        <rFont val="Calibri"/>
        <family val="2"/>
      </rPr>
      <t xml:space="preserve">Landforms (except for Dunn Creek A &amp; S Cut spoil) reshaped with maximum outer slopes of ≤15% with graded banks at 10m vertical intervals (60 m along the slope).  </t>
    </r>
  </si>
  <si>
    <r>
      <t>3.4</t>
    </r>
    <r>
      <rPr>
        <sz val="7"/>
        <color theme="1"/>
        <rFont val="Times New Roman"/>
        <family val="1"/>
      </rPr>
      <t xml:space="preserve">    </t>
    </r>
    <r>
      <rPr>
        <sz val="10"/>
        <color theme="1"/>
        <rFont val="Calibri"/>
        <family val="2"/>
      </rPr>
      <t xml:space="preserve">Landform of Dunn Creek A &amp; S Cut spoil reshaped with maximum outer slopes of ≤25% with 120m slope length and berms or graded banks at 120m along the slope and basalt mulch cladding. </t>
    </r>
  </si>
  <si>
    <t>ESC Facilities</t>
  </si>
  <si>
    <r>
      <t>3.5</t>
    </r>
    <r>
      <rPr>
        <sz val="7"/>
        <color theme="1"/>
        <rFont val="Times New Roman"/>
        <family val="1"/>
      </rPr>
      <t xml:space="preserve">  </t>
    </r>
    <r>
      <rPr>
        <sz val="10"/>
        <color theme="1"/>
        <rFont val="Calibri"/>
        <family val="2"/>
      </rPr>
      <t>Existing and proposed Erosion and Sediment Control (ESC) and drainage structures on site have been reviewed and endorsed by an independent AQP as appropriate to the landform, materials and PMLU, with consideration given to long-term performance and stability in a post-closure context.</t>
    </r>
  </si>
  <si>
    <r>
      <t>3.6</t>
    </r>
    <r>
      <rPr>
        <sz val="7"/>
        <color theme="1"/>
        <rFont val="Times New Roman"/>
        <family val="1"/>
      </rPr>
      <t xml:space="preserve">  </t>
    </r>
    <r>
      <rPr>
        <sz val="10"/>
        <color theme="1"/>
        <rFont val="Calibri"/>
        <family val="2"/>
      </rPr>
      <t>ESC facilities decommissioned and left free draining.</t>
    </r>
  </si>
  <si>
    <r>
      <t>3.7</t>
    </r>
    <r>
      <rPr>
        <sz val="7"/>
        <color theme="1"/>
        <rFont val="Times New Roman"/>
        <family val="1"/>
      </rPr>
      <t xml:space="preserve">  </t>
    </r>
    <r>
      <rPr>
        <sz val="10"/>
        <color rgb="FF000000"/>
        <rFont val="Calibri"/>
        <family val="2"/>
      </rPr>
      <t>Independent AQP has certified achievement of RM 3.1-3.4.</t>
    </r>
  </si>
  <si>
    <r>
      <t>4.1</t>
    </r>
    <r>
      <rPr>
        <sz val="7"/>
        <color rgb="FF000000"/>
        <rFont val="Times New Roman"/>
        <family val="1"/>
      </rPr>
      <t xml:space="preserve">    </t>
    </r>
    <r>
      <rPr>
        <sz val="10"/>
        <color theme="1"/>
        <rFont val="Calibri"/>
        <family val="2"/>
      </rPr>
      <t xml:space="preserve">Assessment of growth media </t>
    </r>
    <r>
      <rPr>
        <sz val="10"/>
        <color rgb="FF000000"/>
        <rFont val="Calibri"/>
        <family val="2"/>
      </rPr>
      <t>characteristics and the development of an amelioration and physical treatment plan is completed prior to the application of the growth media to the surface.</t>
    </r>
  </si>
  <si>
    <r>
      <t>4.2</t>
    </r>
    <r>
      <rPr>
        <sz val="7"/>
        <color rgb="FF000000"/>
        <rFont val="Times New Roman"/>
        <family val="1"/>
      </rPr>
      <t xml:space="preserve">    </t>
    </r>
    <r>
      <rPr>
        <sz val="10"/>
        <color rgb="FF000000"/>
        <rFont val="Calibri"/>
        <family val="2"/>
      </rPr>
      <t>Ameliorant and physical treatments such as fertiliser, lime, gypsum and/or organic matter are applied as identified in criteria 4.1.</t>
    </r>
  </si>
  <si>
    <r>
      <t>4.3</t>
    </r>
    <r>
      <rPr>
        <sz val="7"/>
        <color rgb="FF000000"/>
        <rFont val="Times New Roman"/>
        <family val="1"/>
      </rPr>
      <t xml:space="preserve">    </t>
    </r>
    <r>
      <rPr>
        <sz val="10"/>
        <color rgb="FF000000"/>
        <rFont val="Calibri"/>
        <family val="2"/>
      </rPr>
      <t>Deep ripping of compacted surfaces, at least 300 mm at 1 metre spacing into soil/subsoil profile along contour of slopes, where possible.</t>
    </r>
  </si>
  <si>
    <r>
      <t>4.4</t>
    </r>
    <r>
      <rPr>
        <sz val="7"/>
        <color rgb="FF000000"/>
        <rFont val="Times New Roman"/>
        <family val="1"/>
      </rPr>
      <t xml:space="preserve">    </t>
    </r>
    <r>
      <rPr>
        <sz val="10"/>
        <color rgb="FF000000"/>
        <rFont val="Calibri"/>
        <family val="2"/>
      </rPr>
      <t>Application of rock mulch on steeper slopes as directed by the LODs.</t>
    </r>
  </si>
  <si>
    <r>
      <t>4.5</t>
    </r>
    <r>
      <rPr>
        <sz val="7"/>
        <color rgb="FF000000"/>
        <rFont val="Times New Roman"/>
        <family val="1"/>
      </rPr>
      <t xml:space="preserve">    </t>
    </r>
    <r>
      <rPr>
        <sz val="10"/>
        <color rgb="FF000000"/>
        <rFont val="Calibri"/>
        <family val="2"/>
      </rPr>
      <t>Topsoil/growth media placement of a minimum of 0.15 m in areas where topsoil has previously been removed.</t>
    </r>
  </si>
  <si>
    <r>
      <t>4.6</t>
    </r>
    <r>
      <rPr>
        <sz val="7"/>
        <color rgb="FF000000"/>
        <rFont val="Times New Roman"/>
        <family val="1"/>
      </rPr>
      <t xml:space="preserve">    </t>
    </r>
    <r>
      <rPr>
        <sz val="10"/>
        <color rgb="FF000000"/>
        <rFont val="Calibri"/>
        <family val="2"/>
      </rPr>
      <t>Following amelioration as per criteria 4.1 and 4.2, representative soil testing of growth media confirms: </t>
    </r>
  </si>
  <si>
    <r>
      <t>a)</t>
    </r>
    <r>
      <rPr>
        <sz val="7"/>
        <color rgb="FF000000"/>
        <rFont val="Times New Roman"/>
        <family val="1"/>
      </rPr>
      <t xml:space="preserve">     </t>
    </r>
    <r>
      <rPr>
        <sz val="10"/>
        <color rgb="FF000000"/>
        <rFont val="Calibri"/>
        <family val="2"/>
      </rPr>
      <t>pH in the range of 5.0 - 8.5.</t>
    </r>
  </si>
  <si>
    <r>
      <t>b)</t>
    </r>
    <r>
      <rPr>
        <sz val="7"/>
        <color rgb="FF000000"/>
        <rFont val="Times New Roman"/>
        <family val="1"/>
      </rPr>
      <t xml:space="preserve">    </t>
    </r>
    <r>
      <rPr>
        <sz val="10"/>
        <color rgb="FF000000"/>
        <rFont val="Calibri"/>
        <family val="2"/>
      </rPr>
      <t>Electrical Conductivity (saturated extract) (dS/m) ≤0.6 (600 µS/cm).</t>
    </r>
  </si>
  <si>
    <r>
      <t>c)</t>
    </r>
    <r>
      <rPr>
        <sz val="7"/>
        <color rgb="FF000000"/>
        <rFont val="Times New Roman"/>
        <family val="1"/>
      </rPr>
      <t xml:space="preserve">     </t>
    </r>
    <r>
      <rPr>
        <sz val="10"/>
        <color rgb="FF000000"/>
        <rFont val="Calibri"/>
        <family val="2"/>
      </rPr>
      <t xml:space="preserve">Exchangeable sodium percentage (ESP) (%) &lt; 15. </t>
    </r>
  </si>
  <si>
    <r>
      <t>4.7</t>
    </r>
    <r>
      <rPr>
        <sz val="7"/>
        <color rgb="FF000000"/>
        <rFont val="Times New Roman"/>
        <family val="1"/>
      </rPr>
      <t xml:space="preserve">    </t>
    </r>
    <r>
      <rPr>
        <sz val="10"/>
        <color rgb="FF000000"/>
        <rFont val="Calibri"/>
        <family val="2"/>
      </rPr>
      <t>Independent AQP has certified the amelioration and treatment plan in RM 4.1 and achievement of RM 4.2-4.6.</t>
    </r>
  </si>
  <si>
    <r>
      <t>5.1</t>
    </r>
    <r>
      <rPr>
        <sz val="7"/>
        <color theme="1"/>
        <rFont val="Times New Roman"/>
        <family val="1"/>
      </rPr>
      <t xml:space="preserve">       </t>
    </r>
    <r>
      <rPr>
        <sz val="10"/>
        <color rgb="FF000000"/>
        <rFont val="Calibri"/>
        <family val="2"/>
      </rPr>
      <t xml:space="preserve">Seeding completed using seed mix and sowing rates described in </t>
    </r>
    <r>
      <rPr>
        <b/>
        <sz val="10"/>
        <color rgb="FF000000"/>
        <rFont val="Calibri"/>
        <family val="2"/>
      </rPr>
      <t>Section F</t>
    </r>
    <r>
      <rPr>
        <sz val="10"/>
        <color rgb="FF000000"/>
        <rFont val="Calibri"/>
        <family val="2"/>
      </rPr>
      <t xml:space="preserve"> </t>
    </r>
    <r>
      <rPr>
        <b/>
        <sz val="10"/>
        <color rgb="FF000000"/>
        <rFont val="Calibri"/>
        <family val="2"/>
      </rPr>
      <t xml:space="preserve">Appendix 1: </t>
    </r>
    <r>
      <rPr>
        <b/>
        <sz val="10"/>
        <color theme="1"/>
        <rFont val="Calibri"/>
        <family val="2"/>
      </rPr>
      <t>Seed mixes and seeding rates,</t>
    </r>
    <r>
      <rPr>
        <sz val="10"/>
        <color rgb="FF000000"/>
        <rFont val="Calibri"/>
        <family val="2"/>
      </rPr>
      <t xml:space="preserve"> or as amended for additional native endemic species as recommended by an AQP and certified as suitable to achieve a stable condition.</t>
    </r>
  </si>
  <si>
    <r>
      <t>5.2</t>
    </r>
    <r>
      <rPr>
        <sz val="7"/>
        <color theme="1"/>
        <rFont val="Times New Roman"/>
        <family val="1"/>
      </rPr>
      <t xml:space="preserve">       </t>
    </r>
    <r>
      <rPr>
        <sz val="10"/>
        <color rgb="FF000000"/>
        <rFont val="Calibri"/>
        <family val="2"/>
      </rPr>
      <t xml:space="preserve">Stock exclusion fencing has been established where required to prevent stock from grazing newly seeded areas. </t>
    </r>
  </si>
  <si>
    <r>
      <t>5.3</t>
    </r>
    <r>
      <rPr>
        <sz val="7"/>
        <color theme="1"/>
        <rFont val="Times New Roman"/>
        <family val="1"/>
      </rPr>
      <t xml:space="preserve">       </t>
    </r>
    <r>
      <rPr>
        <sz val="10"/>
        <color theme="1"/>
        <rFont val="Calibri"/>
        <family val="2"/>
      </rPr>
      <t>Appropriate erosion controls installed/placed and functioning as designed (as per AQP certified report) to ensure erosive events do not significantly impact plant establishment.</t>
    </r>
  </si>
  <si>
    <t>Bushland PMLU (RA3 and RA4)</t>
  </si>
  <si>
    <r>
      <t>5.4</t>
    </r>
    <r>
      <rPr>
        <sz val="7"/>
        <color theme="1"/>
        <rFont val="Times New Roman"/>
        <family val="1"/>
      </rPr>
      <t xml:space="preserve">       </t>
    </r>
    <r>
      <rPr>
        <sz val="10"/>
        <color rgb="FF000000"/>
        <rFont val="Calibri"/>
        <family val="2"/>
      </rPr>
      <t>Non-native seed must not be used for the revegetation of Bushland PMLU (except when sterile cover crops are used).</t>
    </r>
  </si>
  <si>
    <r>
      <t>5.5</t>
    </r>
    <r>
      <rPr>
        <sz val="7"/>
        <color theme="1"/>
        <rFont val="Times New Roman"/>
        <family val="1"/>
      </rPr>
      <t xml:space="preserve">       </t>
    </r>
    <r>
      <rPr>
        <sz val="10"/>
        <color theme="1"/>
        <rFont val="Calibri"/>
        <family val="2"/>
      </rPr>
      <t xml:space="preserve">Completed seeding with a selection of native vegetation species and seeding rates in </t>
    </r>
    <r>
      <rPr>
        <b/>
        <sz val="10"/>
        <color theme="1"/>
        <rFont val="Calibri"/>
        <family val="2"/>
      </rPr>
      <t>Section F Appendix 1</t>
    </r>
    <r>
      <rPr>
        <sz val="10"/>
        <color theme="1"/>
        <rFont val="Calibri"/>
        <family val="2"/>
      </rPr>
      <t xml:space="preserve"> </t>
    </r>
    <r>
      <rPr>
        <b/>
        <sz val="10"/>
        <color theme="1"/>
        <rFont val="Calibri"/>
        <family val="2"/>
      </rPr>
      <t>Table 1 –</t>
    </r>
    <r>
      <rPr>
        <sz val="10"/>
        <color theme="1"/>
        <rFont val="Calibri"/>
        <family val="2"/>
      </rPr>
      <t xml:space="preserve"> </t>
    </r>
    <r>
      <rPr>
        <b/>
        <sz val="10"/>
        <color theme="1"/>
        <rFont val="Calibri"/>
        <family val="2"/>
      </rPr>
      <t>Species list and seeding rates for bushland PMLU.</t>
    </r>
  </si>
  <si>
    <r>
      <t>5.6</t>
    </r>
    <r>
      <rPr>
        <sz val="7"/>
        <color theme="1"/>
        <rFont val="Times New Roman"/>
        <family val="1"/>
      </rPr>
      <t xml:space="preserve">       </t>
    </r>
    <r>
      <rPr>
        <sz val="10"/>
        <color theme="1"/>
        <rFont val="Calibri"/>
        <family val="2"/>
      </rPr>
      <t>Species chosen must reflect REs 11.10.13 or 11.10.1</t>
    </r>
  </si>
  <si>
    <r>
      <t>5.7</t>
    </r>
    <r>
      <rPr>
        <sz val="7"/>
        <color theme="1"/>
        <rFont val="Times New Roman"/>
        <family val="1"/>
      </rPr>
      <t xml:space="preserve">       </t>
    </r>
    <r>
      <rPr>
        <sz val="10"/>
        <color theme="1"/>
        <rFont val="Calibri"/>
        <family val="2"/>
      </rPr>
      <t>Minimum seeding rates of 6kg/ha of tree species, 4kg/ha of woody understory species and 10kg/ha of grasses used.</t>
    </r>
  </si>
  <si>
    <t>Grazing PMLU (RA5)</t>
  </si>
  <si>
    <r>
      <t>5.8</t>
    </r>
    <r>
      <rPr>
        <sz val="7"/>
        <color theme="1"/>
        <rFont val="Times New Roman"/>
        <family val="1"/>
      </rPr>
      <t xml:space="preserve">       </t>
    </r>
    <r>
      <rPr>
        <sz val="10"/>
        <color theme="1"/>
        <rFont val="Calibri"/>
        <family val="2"/>
      </rPr>
      <t xml:space="preserve">Completed seeding with a selection of species and seeding rates listed in </t>
    </r>
    <r>
      <rPr>
        <b/>
        <sz val="10"/>
        <color theme="1"/>
        <rFont val="Calibri"/>
        <family val="2"/>
      </rPr>
      <t>Section F Appendix 1 Table 2 - Species list and seeding rates for grazing PMLU.</t>
    </r>
  </si>
  <si>
    <r>
      <t>5.9</t>
    </r>
    <r>
      <rPr>
        <sz val="7"/>
        <color theme="1"/>
        <rFont val="Times New Roman"/>
        <family val="1"/>
      </rPr>
      <t xml:space="preserve">       </t>
    </r>
    <r>
      <rPr>
        <sz val="10"/>
        <color theme="1"/>
        <rFont val="Calibri"/>
        <family val="2"/>
      </rPr>
      <t xml:space="preserve">At least four species of 3P pasture species and two legume species established, from </t>
    </r>
    <r>
      <rPr>
        <b/>
        <sz val="10"/>
        <color theme="1"/>
        <rFont val="Calibri"/>
        <family val="2"/>
      </rPr>
      <t>Section F Appendix 1</t>
    </r>
    <r>
      <rPr>
        <sz val="10"/>
        <color theme="1"/>
        <rFont val="Calibri"/>
        <family val="2"/>
      </rPr>
      <t xml:space="preserve"> </t>
    </r>
    <r>
      <rPr>
        <b/>
        <sz val="10"/>
        <color theme="1"/>
        <rFont val="Calibri"/>
        <family val="2"/>
      </rPr>
      <t xml:space="preserve">Table 2 </t>
    </r>
    <r>
      <rPr>
        <sz val="10"/>
        <color theme="1"/>
        <rFont val="Calibri"/>
        <family val="2"/>
      </rPr>
      <t xml:space="preserve">- </t>
    </r>
    <r>
      <rPr>
        <b/>
        <sz val="10"/>
        <color theme="1"/>
        <rFont val="Calibri"/>
        <family val="2"/>
      </rPr>
      <t>Species list and seeding rates for grazing PMLU</t>
    </r>
    <r>
      <rPr>
        <sz val="10"/>
        <color theme="1"/>
        <rFont val="Calibri"/>
        <family val="2"/>
      </rPr>
      <t xml:space="preserve"> are applied per application area.</t>
    </r>
  </si>
  <si>
    <r>
      <t>5.10</t>
    </r>
    <r>
      <rPr>
        <sz val="7"/>
        <color theme="1"/>
        <rFont val="Times New Roman"/>
        <family val="1"/>
      </rPr>
      <t xml:space="preserve">   </t>
    </r>
    <r>
      <rPr>
        <sz val="10"/>
        <color theme="1"/>
        <rFont val="Calibri"/>
        <family val="2"/>
      </rPr>
      <t xml:space="preserve">Minimum seeding rates </t>
    </r>
    <r>
      <rPr>
        <sz val="10"/>
        <color rgb="FF000000"/>
        <rFont val="Calibri"/>
        <family val="2"/>
      </rPr>
      <t>of 16kg/ha of pasture seed and 4kg/ha of</t>
    </r>
    <r>
      <rPr>
        <sz val="10"/>
        <color theme="1"/>
        <rFont val="Calibri"/>
        <family val="2"/>
      </rPr>
      <t xml:space="preserve"> legume seed are used.</t>
    </r>
  </si>
  <si>
    <t xml:space="preserve"> RM6</t>
  </si>
  <si>
    <r>
      <t>6.1</t>
    </r>
    <r>
      <rPr>
        <sz val="7"/>
        <color rgb="FF000000"/>
        <rFont val="Times New Roman"/>
        <family val="1"/>
      </rPr>
      <t xml:space="preserve">        </t>
    </r>
    <r>
      <rPr>
        <sz val="10"/>
        <color rgb="FF000000"/>
        <rFont val="Calibri"/>
        <family val="2"/>
      </rPr>
      <t>Species used in revegetation remain present and show evidence of natural recruitment. Evidence of flora recruitment from rehabilitation monitoring data.</t>
    </r>
  </si>
  <si>
    <r>
      <t>6.2</t>
    </r>
    <r>
      <rPr>
        <sz val="7"/>
        <color rgb="FF000000"/>
        <rFont val="Times New Roman"/>
        <family val="1"/>
      </rPr>
      <t xml:space="preserve">        </t>
    </r>
    <r>
      <rPr>
        <sz val="10"/>
        <color rgb="FF000000"/>
        <rFont val="Calibri"/>
        <family val="2"/>
      </rPr>
      <t xml:space="preserve">Restricted invasive plants (as defined in the </t>
    </r>
    <r>
      <rPr>
        <i/>
        <sz val="10"/>
        <color rgb="FF000000"/>
        <rFont val="Calibri"/>
        <family val="2"/>
      </rPr>
      <t>Biosecurity Act 2014</t>
    </r>
    <r>
      <rPr>
        <sz val="10"/>
        <color rgb="FF000000"/>
        <rFont val="Calibri"/>
        <family val="2"/>
      </rPr>
      <t>) comprise ≤5% of vegetation groundcover.</t>
    </r>
  </si>
  <si>
    <r>
      <t>6.3</t>
    </r>
    <r>
      <rPr>
        <sz val="7"/>
        <color rgb="FF000000"/>
        <rFont val="Times New Roman"/>
        <family val="1"/>
      </rPr>
      <t xml:space="preserve">        </t>
    </r>
    <r>
      <rPr>
        <sz val="10"/>
        <color rgb="FF000000"/>
        <rFont val="Calibri"/>
        <family val="2"/>
      </rPr>
      <t>Restricted invasive plants are appropriately managed.</t>
    </r>
  </si>
  <si>
    <r>
      <t>6.4</t>
    </r>
    <r>
      <rPr>
        <sz val="7"/>
        <color rgb="FF000000"/>
        <rFont val="Times New Roman"/>
        <family val="1"/>
      </rPr>
      <t xml:space="preserve">        </t>
    </r>
    <r>
      <rPr>
        <sz val="10"/>
        <color rgb="FF000000"/>
        <rFont val="Calibri"/>
        <family val="2"/>
      </rPr>
      <t>Achievement of bare ground &lt;25%</t>
    </r>
  </si>
  <si>
    <r>
      <t>6.5</t>
    </r>
    <r>
      <rPr>
        <sz val="7"/>
        <color rgb="FF000000"/>
        <rFont val="Times New Roman"/>
        <family val="1"/>
      </rPr>
      <t xml:space="preserve">        </t>
    </r>
    <r>
      <rPr>
        <sz val="10"/>
        <color rgb="FF000000"/>
        <rFont val="Calibri"/>
        <family val="2"/>
      </rPr>
      <t>With respect to erosion, an AQP certifies that:</t>
    </r>
  </si>
  <si>
    <r>
      <t>a)</t>
    </r>
    <r>
      <rPr>
        <sz val="7"/>
        <color rgb="FF000000"/>
        <rFont val="Times New Roman"/>
        <family val="1"/>
      </rPr>
      <t xml:space="preserve">       </t>
    </r>
    <r>
      <rPr>
        <sz val="10"/>
        <color theme="1"/>
        <rFont val="Calibri"/>
        <family val="2"/>
      </rPr>
      <t xml:space="preserve">No evidence of erosion classified as ‘moderate’ or ‘severe’ as defined by </t>
    </r>
    <r>
      <rPr>
        <b/>
        <sz val="10"/>
        <color theme="1"/>
        <rFont val="Calibri"/>
        <family val="2"/>
      </rPr>
      <t>Section F Appendix 1</t>
    </r>
    <r>
      <rPr>
        <sz val="10"/>
        <color theme="1"/>
        <rFont val="Calibri"/>
        <family val="2"/>
      </rPr>
      <t xml:space="preserve"> </t>
    </r>
    <r>
      <rPr>
        <b/>
        <sz val="10"/>
        <color theme="1"/>
        <rFont val="Calibri"/>
        <family val="2"/>
      </rPr>
      <t>Table 4 – Erosion Classification Framework</t>
    </r>
  </si>
  <si>
    <r>
      <t>b)</t>
    </r>
    <r>
      <rPr>
        <sz val="7"/>
        <color rgb="FF000000"/>
        <rFont val="Times New Roman"/>
        <family val="1"/>
      </rPr>
      <t xml:space="preserve">       </t>
    </r>
    <r>
      <rPr>
        <sz val="10"/>
        <color theme="1"/>
        <rFont val="Calibri"/>
        <family val="2"/>
      </rPr>
      <t>Any erosion present will not compromise the achievement of the PMLU to a stable condition.</t>
    </r>
  </si>
  <si>
    <r>
      <t>c)</t>
    </r>
    <r>
      <rPr>
        <sz val="7"/>
        <color rgb="FF000000"/>
        <rFont val="Times New Roman"/>
        <family val="1"/>
      </rPr>
      <t xml:space="preserve">       </t>
    </r>
    <r>
      <rPr>
        <sz val="10"/>
        <color rgb="FF000000"/>
        <rFont val="Calibri"/>
        <family val="2"/>
      </rPr>
      <t>Erosion requiring intervention has been remediated and does not impact achieving the PMLU.</t>
    </r>
  </si>
  <si>
    <r>
      <t>d)</t>
    </r>
    <r>
      <rPr>
        <sz val="7"/>
        <color theme="1"/>
        <rFont val="Times New Roman"/>
        <family val="1"/>
      </rPr>
      <t xml:space="preserve">       </t>
    </r>
    <r>
      <rPr>
        <sz val="10"/>
        <color theme="1"/>
        <rFont val="Calibri"/>
        <family val="2"/>
      </rPr>
      <t>Any and all gully erosion:</t>
    </r>
  </si>
  <si>
    <r>
      <t xml:space="preserve">                                    </t>
    </r>
    <r>
      <rPr>
        <sz val="10"/>
        <color theme="1"/>
        <rFont val="Calibri"/>
        <family val="2"/>
      </rPr>
      <t>(i)</t>
    </r>
    <r>
      <rPr>
        <sz val="7"/>
        <color theme="1"/>
        <rFont val="Times New Roman"/>
        <family val="1"/>
      </rPr>
      <t xml:space="preserve">            </t>
    </r>
    <r>
      <rPr>
        <sz val="10"/>
        <color theme="1"/>
        <rFont val="Calibri"/>
        <family val="2"/>
      </rPr>
      <t>Is isolated, linear, discontinuous, and restricted to primary or minor drainage lines</t>
    </r>
  </si>
  <si>
    <r>
      <t xml:space="preserve">                                  </t>
    </r>
    <r>
      <rPr>
        <sz val="10"/>
        <color theme="1"/>
        <rFont val="Calibri"/>
        <family val="2"/>
      </rPr>
      <t>(ii)</t>
    </r>
    <r>
      <rPr>
        <sz val="7"/>
        <color theme="1"/>
        <rFont val="Times New Roman"/>
        <family val="1"/>
      </rPr>
      <t xml:space="preserve">            </t>
    </r>
    <r>
      <rPr>
        <sz val="10"/>
        <color theme="1"/>
        <rFont val="Calibri"/>
        <family val="2"/>
      </rPr>
      <t>Does not exceed 1 metre in depth at any point</t>
    </r>
  </si>
  <si>
    <r>
      <t xml:space="preserve">                                 </t>
    </r>
    <r>
      <rPr>
        <sz val="10"/>
        <color theme="1"/>
        <rFont val="Calibri"/>
        <family val="2"/>
      </rPr>
      <t>(iii)</t>
    </r>
    <r>
      <rPr>
        <sz val="7"/>
        <color theme="1"/>
        <rFont val="Times New Roman"/>
        <family val="1"/>
      </rPr>
      <t xml:space="preserve">            </t>
    </r>
    <r>
      <rPr>
        <sz val="10"/>
        <color theme="1"/>
        <rFont val="Calibri"/>
        <family val="2"/>
      </rPr>
      <t>Does not expose or risk exposing environmentally problematic materials</t>
    </r>
  </si>
  <si>
    <r>
      <t xml:space="preserve">                                 </t>
    </r>
    <r>
      <rPr>
        <sz val="10"/>
        <color theme="1"/>
        <rFont val="Calibri"/>
        <family val="2"/>
      </rPr>
      <t>(iv)</t>
    </r>
    <r>
      <rPr>
        <sz val="7"/>
        <color theme="1"/>
        <rFont val="Times New Roman"/>
        <family val="1"/>
      </rPr>
      <t xml:space="preserve">            </t>
    </r>
    <r>
      <rPr>
        <sz val="10"/>
        <color theme="1"/>
        <rFont val="Calibri"/>
        <family val="2"/>
      </rPr>
      <t>The cause is known and has been resolved</t>
    </r>
  </si>
  <si>
    <r>
      <t xml:space="preserve">                                  </t>
    </r>
    <r>
      <rPr>
        <sz val="10"/>
        <color theme="1"/>
        <rFont val="Calibri"/>
        <family val="2"/>
      </rPr>
      <t>(v)</t>
    </r>
    <r>
      <rPr>
        <sz val="7"/>
        <color theme="1"/>
        <rFont val="Times New Roman"/>
        <family val="1"/>
      </rPr>
      <t xml:space="preserve">            </t>
    </r>
    <r>
      <rPr>
        <sz val="10"/>
        <color theme="1"/>
        <rFont val="Calibri"/>
        <family val="2"/>
      </rPr>
      <t>Is in a stabilised state, demonstrated by monitoring data over a 5-year period</t>
    </r>
  </si>
  <si>
    <r>
      <t xml:space="preserve">                                 </t>
    </r>
    <r>
      <rPr>
        <sz val="10"/>
        <color theme="1"/>
        <rFont val="Calibri"/>
        <family val="2"/>
      </rPr>
      <t>(vi)</t>
    </r>
    <r>
      <rPr>
        <sz val="7"/>
        <color theme="1"/>
        <rFont val="Times New Roman"/>
        <family val="1"/>
      </rPr>
      <t xml:space="preserve">            </t>
    </r>
    <r>
      <rPr>
        <sz val="10"/>
        <color theme="1"/>
        <rFont val="Calibri"/>
        <family val="2"/>
      </rPr>
      <t>Does not provide a safety hazard within the context of the PMLU; and</t>
    </r>
  </si>
  <si>
    <r>
      <t xml:space="preserve">                               </t>
    </r>
    <r>
      <rPr>
        <sz val="10"/>
        <color theme="1"/>
        <rFont val="Calibri"/>
        <family val="2"/>
      </rPr>
      <t>(vii)</t>
    </r>
    <r>
      <rPr>
        <sz val="7"/>
        <color theme="1"/>
        <rFont val="Times New Roman"/>
        <family val="1"/>
      </rPr>
      <t xml:space="preserve">            </t>
    </r>
    <r>
      <rPr>
        <sz val="10"/>
        <color theme="1"/>
        <rFont val="Calibri"/>
        <family val="2"/>
      </rPr>
      <t>Does not impact the stability or performance of engineered drainage features</t>
    </r>
  </si>
  <si>
    <r>
      <t>6.6</t>
    </r>
    <r>
      <rPr>
        <sz val="7"/>
        <color rgb="FF000000"/>
        <rFont val="Times New Roman"/>
        <family val="1"/>
      </rPr>
      <t xml:space="preserve">        </t>
    </r>
    <r>
      <rPr>
        <sz val="10"/>
        <color rgb="FF000000"/>
        <rFont val="Calibri"/>
        <family val="2"/>
      </rPr>
      <t xml:space="preserve">Surface water runoff has been collected across representative areas of rehabilitation when surface flows occur, and it is safe to do so and complies with </t>
    </r>
    <r>
      <rPr>
        <b/>
        <sz val="10"/>
        <color rgb="FF000000"/>
        <rFont val="Calibri"/>
        <family val="2"/>
      </rPr>
      <t xml:space="preserve">Table 7 – Surface water quality limits </t>
    </r>
    <r>
      <rPr>
        <sz val="10"/>
        <color rgb="FF000000"/>
        <rFont val="Calibri"/>
        <family val="2"/>
      </rPr>
      <t>for pH, EC and total suspended solids.</t>
    </r>
  </si>
  <si>
    <r>
      <t>6.7</t>
    </r>
    <r>
      <rPr>
        <sz val="7"/>
        <color rgb="FF000000"/>
        <rFont val="Times New Roman"/>
        <family val="1"/>
      </rPr>
      <t xml:space="preserve">        </t>
    </r>
    <r>
      <rPr>
        <sz val="10"/>
        <color rgb="FF000000"/>
        <rFont val="Calibri"/>
        <family val="2"/>
      </rPr>
      <t>No evidence of scouring, overtopping, sedimentation or destabilisation in (or associated with) erosion and sediment control and engineering drainage structures.</t>
    </r>
  </si>
  <si>
    <r>
      <t>6.8</t>
    </r>
    <r>
      <rPr>
        <sz val="7"/>
        <color rgb="FF000000"/>
        <rFont val="Times New Roman"/>
        <family val="1"/>
      </rPr>
      <t xml:space="preserve">        </t>
    </r>
    <r>
      <rPr>
        <sz val="10"/>
        <color rgb="FF000000"/>
        <rFont val="Calibri"/>
        <family val="2"/>
      </rPr>
      <t>Any ESC and drainage structures to be retained as a permanent features are certified by an AQP to remain stable in perpetuity with no increased risk of gully erosion at surrender.</t>
    </r>
  </si>
  <si>
    <t>Bushland PMLU – Planned rehabilitation (RA3 and RA4)</t>
  </si>
  <si>
    <r>
      <t>6.9</t>
    </r>
    <r>
      <rPr>
        <sz val="7"/>
        <color theme="1"/>
        <rFont val="Times New Roman"/>
        <family val="1"/>
      </rPr>
      <t xml:space="preserve">        </t>
    </r>
    <r>
      <rPr>
        <sz val="10"/>
        <color theme="1"/>
        <rFont val="Calibri"/>
        <family val="2"/>
      </rPr>
      <t>Achievement of bare ground &lt;25%</t>
    </r>
  </si>
  <si>
    <r>
      <t>6.10</t>
    </r>
    <r>
      <rPr>
        <sz val="7"/>
        <color theme="1"/>
        <rFont val="Times New Roman"/>
        <family val="1"/>
      </rPr>
      <t xml:space="preserve">     </t>
    </r>
    <r>
      <rPr>
        <sz val="10"/>
        <color theme="1"/>
        <rFont val="Calibri"/>
        <family val="2"/>
      </rPr>
      <t>Monitoring completed by an AQP using Batchfire’s PRCP Section 9 methodology</t>
    </r>
  </si>
  <si>
    <r>
      <t>6.11</t>
    </r>
    <r>
      <rPr>
        <sz val="7"/>
        <color theme="1"/>
        <rFont val="Times New Roman"/>
        <family val="1"/>
      </rPr>
      <t xml:space="preserve">     </t>
    </r>
    <r>
      <rPr>
        <sz val="10"/>
        <color theme="1"/>
        <rFont val="Calibri"/>
        <family val="2"/>
      </rPr>
      <t xml:space="preserve">The assessment completed under RM6.10 complies with the PRCP RM6 Benchmark, as per </t>
    </r>
    <r>
      <rPr>
        <b/>
        <sz val="10"/>
        <color theme="1"/>
        <rFont val="Calibri"/>
        <family val="2"/>
      </rPr>
      <t>Table 5 – BioCondition Benchmark Criteria</t>
    </r>
  </si>
  <si>
    <r>
      <t>7.1</t>
    </r>
    <r>
      <rPr>
        <sz val="7"/>
        <color rgb="FF000000"/>
        <rFont val="Times New Roman"/>
        <family val="1"/>
      </rPr>
      <t xml:space="preserve">    </t>
    </r>
    <r>
      <rPr>
        <sz val="10"/>
        <color rgb="FF000000"/>
        <rFont val="Calibri"/>
        <family val="2"/>
      </rPr>
      <t>Species used in revegetation remain present and show evidence of natural recruitment. Evidence of flora recruitment from rehabilitation monitoring data.</t>
    </r>
  </si>
  <si>
    <r>
      <t>7.2</t>
    </r>
    <r>
      <rPr>
        <sz val="7"/>
        <color rgb="FF000000"/>
        <rFont val="Times New Roman"/>
        <family val="1"/>
      </rPr>
      <t xml:space="preserve">    </t>
    </r>
    <r>
      <rPr>
        <sz val="10"/>
        <color rgb="FF000000"/>
        <rFont val="Calibri"/>
        <family val="2"/>
      </rPr>
      <t xml:space="preserve">Restricted invasive plants (as defined in the </t>
    </r>
    <r>
      <rPr>
        <i/>
        <sz val="10"/>
        <color rgb="FF000000"/>
        <rFont val="Calibri"/>
        <family val="2"/>
      </rPr>
      <t>Biosecurity Act 2014</t>
    </r>
    <r>
      <rPr>
        <sz val="10"/>
        <color rgb="FF000000"/>
        <rFont val="Calibri"/>
        <family val="2"/>
      </rPr>
      <t>) comprise ≤5% of vegetation groundcover.</t>
    </r>
  </si>
  <si>
    <r>
      <t>7.3</t>
    </r>
    <r>
      <rPr>
        <sz val="7"/>
        <color theme="1"/>
        <rFont val="Times New Roman"/>
        <family val="1"/>
      </rPr>
      <t xml:space="preserve">  </t>
    </r>
    <r>
      <rPr>
        <sz val="10"/>
        <color rgb="FF000000"/>
        <rFont val="Calibri"/>
        <family val="2"/>
      </rPr>
      <t>Restricted invasive plants are appropriately managed.</t>
    </r>
  </si>
  <si>
    <r>
      <t>7.4</t>
    </r>
    <r>
      <rPr>
        <sz val="7"/>
        <color theme="1"/>
        <rFont val="Times New Roman"/>
        <family val="1"/>
      </rPr>
      <t xml:space="preserve">  </t>
    </r>
    <r>
      <rPr>
        <sz val="10"/>
        <color theme="1"/>
        <rFont val="Calibri"/>
        <family val="2"/>
      </rPr>
      <t>&gt;50% established and self-sustaining vegetative groundcover of species listed in</t>
    </r>
    <r>
      <rPr>
        <b/>
        <sz val="10"/>
        <color theme="1"/>
        <rFont val="Calibri"/>
        <family val="2"/>
      </rPr>
      <t xml:space="preserve"> Section F Appendix 1 Table 2 - Species list and seeding rates for grazing PMLU.</t>
    </r>
  </si>
  <si>
    <r>
      <t>7.5</t>
    </r>
    <r>
      <rPr>
        <sz val="7"/>
        <color theme="1"/>
        <rFont val="Times New Roman"/>
        <family val="1"/>
      </rPr>
      <t xml:space="preserve">    </t>
    </r>
    <r>
      <rPr>
        <sz val="10"/>
        <color theme="1"/>
        <rFont val="Calibri"/>
        <family val="2"/>
      </rPr>
      <t xml:space="preserve">Minimum vegetation composition (per hectare (averaged)) of: </t>
    </r>
  </si>
  <si>
    <r>
      <t>a)</t>
    </r>
    <r>
      <rPr>
        <sz val="7"/>
        <color theme="1"/>
        <rFont val="Times New Roman"/>
        <family val="1"/>
      </rPr>
      <t xml:space="preserve">       </t>
    </r>
    <r>
      <rPr>
        <sz val="10"/>
        <color theme="1"/>
        <rFont val="Calibri"/>
        <family val="2"/>
      </rPr>
      <t>four species of 3P pasture species, and</t>
    </r>
  </si>
  <si>
    <r>
      <t>b)</t>
    </r>
    <r>
      <rPr>
        <sz val="7"/>
        <color theme="1"/>
        <rFont val="Times New Roman"/>
        <family val="1"/>
      </rPr>
      <t xml:space="preserve">       </t>
    </r>
    <r>
      <rPr>
        <sz val="10"/>
        <color theme="1"/>
        <rFont val="Calibri"/>
        <family val="2"/>
      </rPr>
      <t>two legumes</t>
    </r>
  </si>
  <si>
    <r>
      <t>7.6</t>
    </r>
    <r>
      <rPr>
        <sz val="7"/>
        <color theme="1"/>
        <rFont val="Times New Roman"/>
        <family val="1"/>
      </rPr>
      <t xml:space="preserve">    </t>
    </r>
    <r>
      <rPr>
        <sz val="10"/>
        <color theme="1"/>
        <rFont val="Calibri"/>
        <family val="2"/>
      </rPr>
      <t>Land Suitability class is 3 or below.</t>
    </r>
  </si>
  <si>
    <r>
      <t>7.7</t>
    </r>
    <r>
      <rPr>
        <sz val="7"/>
        <color rgb="FF000000"/>
        <rFont val="Times New Roman"/>
        <family val="1"/>
      </rPr>
      <t xml:space="preserve">    </t>
    </r>
    <r>
      <rPr>
        <sz val="10"/>
        <color rgb="FF000000"/>
        <rFont val="Calibri"/>
        <family val="2"/>
      </rPr>
      <t>With respect to erosion, an AQP certifies that:</t>
    </r>
  </si>
  <si>
    <r>
      <t>a)</t>
    </r>
    <r>
      <rPr>
        <sz val="7"/>
        <color rgb="FF000000"/>
        <rFont val="Times New Roman"/>
        <family val="1"/>
      </rPr>
      <t xml:space="preserve">       </t>
    </r>
    <r>
      <rPr>
        <sz val="10"/>
        <color theme="1"/>
        <rFont val="Calibri"/>
        <family val="2"/>
      </rPr>
      <t xml:space="preserve">No evidence of erosion classified as ‘moderate’ or ‘severe’ as defined by </t>
    </r>
    <r>
      <rPr>
        <b/>
        <sz val="10"/>
        <color theme="1"/>
        <rFont val="Calibri"/>
        <family val="2"/>
      </rPr>
      <t>Section F Appendix 1 Table 4 – Erosion Classification Framework</t>
    </r>
  </si>
  <si>
    <r>
      <t xml:space="preserve">                             </t>
    </r>
    <r>
      <rPr>
        <sz val="10"/>
        <color theme="1"/>
        <rFont val="Calibri"/>
        <family val="2"/>
      </rPr>
      <t>(i)</t>
    </r>
    <r>
      <rPr>
        <sz val="7"/>
        <color theme="1"/>
        <rFont val="Times New Roman"/>
        <family val="1"/>
      </rPr>
      <t xml:space="preserve">     </t>
    </r>
    <r>
      <rPr>
        <sz val="10"/>
        <color theme="1"/>
        <rFont val="Calibri"/>
        <family val="2"/>
      </rPr>
      <t>Is isolated, linear, discontinuous and restricted to primary or minor drainage lines</t>
    </r>
  </si>
  <si>
    <r>
      <t xml:space="preserve">                           </t>
    </r>
    <r>
      <rPr>
        <sz val="10"/>
        <color theme="1"/>
        <rFont val="Calibri"/>
        <family val="2"/>
      </rPr>
      <t>(ii)</t>
    </r>
    <r>
      <rPr>
        <sz val="7"/>
        <color theme="1"/>
        <rFont val="Times New Roman"/>
        <family val="1"/>
      </rPr>
      <t xml:space="preserve">     </t>
    </r>
    <r>
      <rPr>
        <sz val="10"/>
        <color theme="1"/>
        <rFont val="Calibri"/>
        <family val="2"/>
      </rPr>
      <t>Does not exceed 1 m in depth at any point</t>
    </r>
  </si>
  <si>
    <r>
      <t xml:space="preserve">                          </t>
    </r>
    <r>
      <rPr>
        <sz val="10"/>
        <color theme="1"/>
        <rFont val="Calibri"/>
        <family val="2"/>
      </rPr>
      <t>(iii)</t>
    </r>
    <r>
      <rPr>
        <sz val="7"/>
        <color theme="1"/>
        <rFont val="Times New Roman"/>
        <family val="1"/>
      </rPr>
      <t xml:space="preserve">     </t>
    </r>
    <r>
      <rPr>
        <sz val="10"/>
        <color theme="1"/>
        <rFont val="Calibri"/>
        <family val="2"/>
      </rPr>
      <t>Does not expose or risk exposing environmentally problematic materials</t>
    </r>
  </si>
  <si>
    <r>
      <t xml:space="preserve">                          </t>
    </r>
    <r>
      <rPr>
        <sz val="10"/>
        <color theme="1"/>
        <rFont val="Calibri"/>
        <family val="2"/>
      </rPr>
      <t>(iv)</t>
    </r>
    <r>
      <rPr>
        <sz val="7"/>
        <color theme="1"/>
        <rFont val="Times New Roman"/>
        <family val="1"/>
      </rPr>
      <t xml:space="preserve">     </t>
    </r>
    <r>
      <rPr>
        <sz val="10"/>
        <color theme="1"/>
        <rFont val="Calibri"/>
        <family val="2"/>
      </rPr>
      <t>Cause is known and has been resolved</t>
    </r>
  </si>
  <si>
    <r>
      <t xml:space="preserve">                           </t>
    </r>
    <r>
      <rPr>
        <sz val="10"/>
        <color theme="1"/>
        <rFont val="Calibri"/>
        <family val="2"/>
      </rPr>
      <t>(v)</t>
    </r>
    <r>
      <rPr>
        <sz val="7"/>
        <color theme="1"/>
        <rFont val="Times New Roman"/>
        <family val="1"/>
      </rPr>
      <t xml:space="preserve">     </t>
    </r>
    <r>
      <rPr>
        <sz val="10"/>
        <color theme="1"/>
        <rFont val="Calibri"/>
        <family val="2"/>
      </rPr>
      <t>Is in a stabilised state, demonstrated by monitoring data over a 5 year period</t>
    </r>
  </si>
  <si>
    <r>
      <t xml:space="preserve">                          </t>
    </r>
    <r>
      <rPr>
        <sz val="10"/>
        <color theme="1"/>
        <rFont val="Calibri"/>
        <family val="2"/>
      </rPr>
      <t>(vi)</t>
    </r>
    <r>
      <rPr>
        <sz val="7"/>
        <color theme="1"/>
        <rFont val="Times New Roman"/>
        <family val="1"/>
      </rPr>
      <t xml:space="preserve">     </t>
    </r>
    <r>
      <rPr>
        <sz val="10"/>
        <color theme="1"/>
        <rFont val="Calibri"/>
        <family val="2"/>
      </rPr>
      <t>Does not provide a safety hazard within the context of the PMLU; and</t>
    </r>
  </si>
  <si>
    <r>
      <t xml:space="preserve">                        </t>
    </r>
    <r>
      <rPr>
        <sz val="10"/>
        <color theme="1"/>
        <rFont val="Calibri"/>
        <family val="2"/>
      </rPr>
      <t>(vii)</t>
    </r>
    <r>
      <rPr>
        <sz val="7"/>
        <color theme="1"/>
        <rFont val="Times New Roman"/>
        <family val="1"/>
      </rPr>
      <t xml:space="preserve">     </t>
    </r>
    <r>
      <rPr>
        <sz val="10"/>
        <color theme="1"/>
        <rFont val="Calibri"/>
        <family val="2"/>
      </rPr>
      <t>Does not impact the stability or performance of engineered drainage features</t>
    </r>
  </si>
  <si>
    <r>
      <t>7.8</t>
    </r>
    <r>
      <rPr>
        <sz val="7"/>
        <color rgb="FF000000"/>
        <rFont val="Times New Roman"/>
        <family val="1"/>
      </rPr>
      <t xml:space="preserve">    </t>
    </r>
    <r>
      <rPr>
        <sz val="10"/>
        <color rgb="FF000000"/>
        <rFont val="Calibri"/>
        <family val="2"/>
      </rPr>
      <t xml:space="preserve">Surface water runoff has been collected (when safe to do so) across representative areas of rehabilitation when surface flows occur, and results comply with </t>
    </r>
    <r>
      <rPr>
        <b/>
        <sz val="10"/>
        <color rgb="FF000000"/>
        <rFont val="Calibri"/>
        <family val="2"/>
      </rPr>
      <t>Table 7 – Surface water quality limits</t>
    </r>
    <r>
      <rPr>
        <sz val="10"/>
        <color rgb="FF000000"/>
        <rFont val="Calibri"/>
        <family val="2"/>
      </rPr>
      <t xml:space="preserve"> for pH, EC and total suspended solids .</t>
    </r>
  </si>
  <si>
    <r>
      <t>8.1</t>
    </r>
    <r>
      <rPr>
        <sz val="7"/>
        <color rgb="FF000000"/>
        <rFont val="Times New Roman"/>
        <family val="1"/>
      </rPr>
      <t xml:space="preserve">    </t>
    </r>
    <r>
      <rPr>
        <sz val="10"/>
        <color rgb="FF000000"/>
        <rFont val="Calibri"/>
        <family val="2"/>
      </rPr>
      <t>Species used in revegetation remain present and show evidence of natural recruitment. Evidence of flora recruitment from rehabilitation monitoring data.</t>
    </r>
  </si>
  <si>
    <r>
      <t>8.2</t>
    </r>
    <r>
      <rPr>
        <sz val="7"/>
        <color rgb="FF000000"/>
        <rFont val="Times New Roman"/>
        <family val="1"/>
      </rPr>
      <t xml:space="preserve">    </t>
    </r>
    <r>
      <rPr>
        <sz val="10"/>
        <color rgb="FF000000"/>
        <rFont val="Calibri"/>
        <family val="2"/>
      </rPr>
      <t xml:space="preserve">Restricted invasive plants (as defined in the </t>
    </r>
    <r>
      <rPr>
        <i/>
        <sz val="10"/>
        <color rgb="FF000000"/>
        <rFont val="Calibri"/>
        <family val="2"/>
      </rPr>
      <t>Biosecurity Act 2014</t>
    </r>
    <r>
      <rPr>
        <sz val="10"/>
        <color rgb="FF000000"/>
        <rFont val="Calibri"/>
        <family val="2"/>
      </rPr>
      <t>) comprise ≤5% of vegetation groundcover.</t>
    </r>
  </si>
  <si>
    <r>
      <t>8.3</t>
    </r>
    <r>
      <rPr>
        <sz val="7"/>
        <color theme="1"/>
        <rFont val="Times New Roman"/>
        <family val="1"/>
      </rPr>
      <t xml:space="preserve">    </t>
    </r>
    <r>
      <rPr>
        <sz val="10"/>
        <color rgb="FF000000"/>
        <rFont val="Calibri"/>
        <family val="2"/>
      </rPr>
      <t>Restricted invasive plants are appropriately managed.</t>
    </r>
  </si>
  <si>
    <r>
      <t>8.4</t>
    </r>
    <r>
      <rPr>
        <sz val="7"/>
        <color theme="1"/>
        <rFont val="Times New Roman"/>
        <family val="1"/>
      </rPr>
      <t xml:space="preserve">    </t>
    </r>
    <r>
      <rPr>
        <sz val="10"/>
        <color theme="1"/>
        <rFont val="Calibri"/>
        <family val="2"/>
      </rPr>
      <t>Groundcover: &lt;25% bare ground.</t>
    </r>
  </si>
  <si>
    <r>
      <t>8.5</t>
    </r>
    <r>
      <rPr>
        <sz val="7"/>
        <color theme="1"/>
        <rFont val="Times New Roman"/>
        <family val="1"/>
      </rPr>
      <t xml:space="preserve">    </t>
    </r>
    <r>
      <rPr>
        <sz val="10"/>
        <color theme="1"/>
        <rFont val="Calibri"/>
        <family val="2"/>
      </rPr>
      <t>Watercourse vegetation meets the following:</t>
    </r>
  </si>
  <si>
    <r>
      <t>a)</t>
    </r>
    <r>
      <rPr>
        <sz val="7"/>
        <color theme="1"/>
        <rFont val="Times New Roman"/>
        <family val="1"/>
      </rPr>
      <t xml:space="preserve">   </t>
    </r>
    <r>
      <rPr>
        <sz val="10"/>
        <color theme="1"/>
        <rFont val="Calibri"/>
        <family val="2"/>
      </rPr>
      <t>Species richness:</t>
    </r>
  </si>
  <si>
    <r>
      <t xml:space="preserve">                        </t>
    </r>
    <r>
      <rPr>
        <sz val="10"/>
        <color theme="1"/>
        <rFont val="Calibri"/>
        <family val="2"/>
      </rPr>
      <t>(i)</t>
    </r>
    <r>
      <rPr>
        <sz val="7"/>
        <color theme="1"/>
        <rFont val="Times New Roman"/>
        <family val="1"/>
      </rPr>
      <t xml:space="preserve">     </t>
    </r>
    <r>
      <rPr>
        <sz val="10"/>
        <color theme="1"/>
        <rFont val="Calibri"/>
        <family val="2"/>
      </rPr>
      <t xml:space="preserve">≥2 native trees, </t>
    </r>
  </si>
  <si>
    <r>
      <t xml:space="preserve">                      </t>
    </r>
    <r>
      <rPr>
        <sz val="10"/>
        <color theme="1"/>
        <rFont val="Calibri"/>
        <family val="2"/>
      </rPr>
      <t>(ii)</t>
    </r>
    <r>
      <rPr>
        <sz val="7"/>
        <color theme="1"/>
        <rFont val="Times New Roman"/>
        <family val="1"/>
      </rPr>
      <t xml:space="preserve">     </t>
    </r>
    <r>
      <rPr>
        <sz val="10"/>
        <color theme="1"/>
        <rFont val="Calibri"/>
        <family val="2"/>
      </rPr>
      <t>≥2 native shrubs;</t>
    </r>
  </si>
  <si>
    <r>
      <t xml:space="preserve">                     </t>
    </r>
    <r>
      <rPr>
        <sz val="10"/>
        <color theme="1"/>
        <rFont val="Calibri"/>
        <family val="2"/>
      </rPr>
      <t>(iii)</t>
    </r>
    <r>
      <rPr>
        <sz val="7"/>
        <color theme="1"/>
        <rFont val="Times New Roman"/>
        <family val="1"/>
      </rPr>
      <t xml:space="preserve">     </t>
    </r>
    <r>
      <rPr>
        <sz val="10"/>
        <color theme="1"/>
        <rFont val="Calibri"/>
        <family val="2"/>
      </rPr>
      <t>≥2 grass species;</t>
    </r>
  </si>
  <si>
    <r>
      <t>b)</t>
    </r>
    <r>
      <rPr>
        <sz val="7"/>
        <color theme="1"/>
        <rFont val="Times New Roman"/>
        <family val="1"/>
      </rPr>
      <t xml:space="preserve">   </t>
    </r>
    <r>
      <rPr>
        <sz val="10"/>
        <color theme="1"/>
        <rFont val="Calibri"/>
        <family val="2"/>
      </rPr>
      <t>Tree canopy cover ≥ 13%.</t>
    </r>
  </si>
  <si>
    <r>
      <t>8.6</t>
    </r>
    <r>
      <rPr>
        <sz val="7"/>
        <color rgb="FF000000"/>
        <rFont val="Times New Roman"/>
        <family val="1"/>
      </rPr>
      <t xml:space="preserve">    </t>
    </r>
    <r>
      <rPr>
        <sz val="10"/>
        <color rgb="FF000000"/>
        <rFont val="Calibri"/>
        <family val="2"/>
      </rPr>
      <t>With respect to erosion, an AQP certifies that:</t>
    </r>
  </si>
  <si>
    <r>
      <t>a)</t>
    </r>
    <r>
      <rPr>
        <sz val="7"/>
        <color rgb="FF000000"/>
        <rFont val="Times New Roman"/>
        <family val="1"/>
      </rPr>
      <t xml:space="preserve">     </t>
    </r>
    <r>
      <rPr>
        <sz val="10"/>
        <color theme="1"/>
        <rFont val="Calibri"/>
        <family val="2"/>
      </rPr>
      <t xml:space="preserve">No evidence of erosion classified as ‘moderate’ or ‘severe’ as defined by </t>
    </r>
    <r>
      <rPr>
        <b/>
        <sz val="10"/>
        <color theme="1"/>
        <rFont val="Calibri"/>
        <family val="2"/>
      </rPr>
      <t>Section F Appendix 1 Table 4 – Erosion Classification Framework</t>
    </r>
  </si>
  <si>
    <r>
      <t>b)</t>
    </r>
    <r>
      <rPr>
        <sz val="7"/>
        <color rgb="FF000000"/>
        <rFont val="Times New Roman"/>
        <family val="1"/>
      </rPr>
      <t xml:space="preserve">    </t>
    </r>
    <r>
      <rPr>
        <sz val="10"/>
        <color theme="1"/>
        <rFont val="Calibri"/>
        <family val="2"/>
      </rPr>
      <t>Any erosion present will not compromise the achievement of the PMLU to a stable condition.</t>
    </r>
  </si>
  <si>
    <r>
      <t>c)</t>
    </r>
    <r>
      <rPr>
        <sz val="7"/>
        <color rgb="FF000000"/>
        <rFont val="Times New Roman"/>
        <family val="1"/>
      </rPr>
      <t xml:space="preserve">     </t>
    </r>
    <r>
      <rPr>
        <sz val="10"/>
        <color rgb="FF000000"/>
        <rFont val="Calibri"/>
        <family val="2"/>
      </rPr>
      <t>Erosion requiring intervention has been remediated and does not impact achieving the PMLU.</t>
    </r>
  </si>
  <si>
    <r>
      <t>d)</t>
    </r>
    <r>
      <rPr>
        <sz val="7"/>
        <color theme="1"/>
        <rFont val="Times New Roman"/>
        <family val="1"/>
      </rPr>
      <t xml:space="preserve">    </t>
    </r>
    <r>
      <rPr>
        <sz val="10"/>
        <color theme="1"/>
        <rFont val="Calibri"/>
        <family val="2"/>
      </rPr>
      <t>Any and all gully erosion:</t>
    </r>
  </si>
  <si>
    <r>
      <t xml:space="preserve">                          </t>
    </r>
    <r>
      <rPr>
        <sz val="10"/>
        <color theme="1"/>
        <rFont val="Calibri"/>
        <family val="2"/>
      </rPr>
      <t>(i)</t>
    </r>
    <r>
      <rPr>
        <sz val="7"/>
        <color theme="1"/>
        <rFont val="Times New Roman"/>
        <family val="1"/>
      </rPr>
      <t xml:space="preserve">       </t>
    </r>
    <r>
      <rPr>
        <sz val="10"/>
        <color theme="1"/>
        <rFont val="Calibri"/>
        <family val="2"/>
      </rPr>
      <t>Is isolated, linear, discontinuous and restricted to primary or minor drainage lines</t>
    </r>
  </si>
  <si>
    <r>
      <t xml:space="preserve">                         </t>
    </r>
    <r>
      <rPr>
        <sz val="10"/>
        <color theme="1"/>
        <rFont val="Calibri"/>
        <family val="2"/>
      </rPr>
      <t>(ii)</t>
    </r>
    <r>
      <rPr>
        <sz val="7"/>
        <color theme="1"/>
        <rFont val="Times New Roman"/>
        <family val="1"/>
      </rPr>
      <t xml:space="preserve">       </t>
    </r>
    <r>
      <rPr>
        <sz val="10"/>
        <color theme="1"/>
        <rFont val="Calibri"/>
        <family val="2"/>
      </rPr>
      <t>Does not exceed 1 m in depth at any point</t>
    </r>
  </si>
  <si>
    <r>
      <t xml:space="preserve">                       </t>
    </r>
    <r>
      <rPr>
        <sz val="10"/>
        <color theme="1"/>
        <rFont val="Calibri"/>
        <family val="2"/>
      </rPr>
      <t>(iii)</t>
    </r>
    <r>
      <rPr>
        <sz val="7"/>
        <color theme="1"/>
        <rFont val="Times New Roman"/>
        <family val="1"/>
      </rPr>
      <t xml:space="preserve">       </t>
    </r>
    <r>
      <rPr>
        <sz val="10"/>
        <color theme="1"/>
        <rFont val="Calibri"/>
        <family val="2"/>
      </rPr>
      <t>Does not expose or risk exposing environmentally problematic materials</t>
    </r>
  </si>
  <si>
    <r>
      <t xml:space="preserve">                       </t>
    </r>
    <r>
      <rPr>
        <sz val="10"/>
        <color theme="1"/>
        <rFont val="Calibri"/>
        <family val="2"/>
      </rPr>
      <t>(iv)</t>
    </r>
    <r>
      <rPr>
        <sz val="7"/>
        <color theme="1"/>
        <rFont val="Times New Roman"/>
        <family val="1"/>
      </rPr>
      <t xml:space="preserve">       </t>
    </r>
    <r>
      <rPr>
        <sz val="10"/>
        <color theme="1"/>
        <rFont val="Calibri"/>
        <family val="2"/>
      </rPr>
      <t>Cause is known and has been resolved</t>
    </r>
  </si>
  <si>
    <r>
      <t xml:space="preserve">                         </t>
    </r>
    <r>
      <rPr>
        <sz val="10"/>
        <color theme="1"/>
        <rFont val="Calibri"/>
        <family val="2"/>
      </rPr>
      <t>(v)</t>
    </r>
    <r>
      <rPr>
        <sz val="7"/>
        <color theme="1"/>
        <rFont val="Times New Roman"/>
        <family val="1"/>
      </rPr>
      <t xml:space="preserve">       </t>
    </r>
    <r>
      <rPr>
        <sz val="10"/>
        <color theme="1"/>
        <rFont val="Calibri"/>
        <family val="2"/>
      </rPr>
      <t>Is in a stabilised state, demonstrated by monitoring data over a 5-year period</t>
    </r>
  </si>
  <si>
    <r>
      <t xml:space="preserve">                       </t>
    </r>
    <r>
      <rPr>
        <sz val="10"/>
        <color theme="1"/>
        <rFont val="Calibri"/>
        <family val="2"/>
      </rPr>
      <t>(vi)</t>
    </r>
    <r>
      <rPr>
        <sz val="7"/>
        <color theme="1"/>
        <rFont val="Times New Roman"/>
        <family val="1"/>
      </rPr>
      <t xml:space="preserve">       </t>
    </r>
    <r>
      <rPr>
        <sz val="10"/>
        <color theme="1"/>
        <rFont val="Calibri"/>
        <family val="2"/>
      </rPr>
      <t>Does not provide a safety hazard within the context of the PMLU; and</t>
    </r>
  </si>
  <si>
    <r>
      <t xml:space="preserve">                      </t>
    </r>
    <r>
      <rPr>
        <sz val="10"/>
        <color theme="1"/>
        <rFont val="Calibri"/>
        <family val="2"/>
      </rPr>
      <t>(vii)</t>
    </r>
    <r>
      <rPr>
        <sz val="7"/>
        <color theme="1"/>
        <rFont val="Times New Roman"/>
        <family val="1"/>
      </rPr>
      <t xml:space="preserve">       </t>
    </r>
    <r>
      <rPr>
        <sz val="10"/>
        <color theme="1"/>
        <rFont val="Calibri"/>
        <family val="2"/>
      </rPr>
      <t>Does not impact the stability or performance of engineered drainage features</t>
    </r>
  </si>
  <si>
    <r>
      <t>8.7</t>
    </r>
    <r>
      <rPr>
        <sz val="7"/>
        <color rgb="FF000000"/>
        <rFont val="Times New Roman"/>
        <family val="1"/>
      </rPr>
      <t xml:space="preserve">    </t>
    </r>
    <r>
      <rPr>
        <sz val="10"/>
        <color rgb="FF000000"/>
        <rFont val="Calibri"/>
        <family val="2"/>
      </rPr>
      <t xml:space="preserve">Surface water runoff has been collected (when safe to do so) across representative areas of rehabilitation when surface flows occur, and results comply with </t>
    </r>
    <r>
      <rPr>
        <b/>
        <sz val="10"/>
        <color rgb="FF000000"/>
        <rFont val="Calibri"/>
        <family val="2"/>
      </rPr>
      <t>Table 7 – Surface water quality limits</t>
    </r>
    <r>
      <rPr>
        <sz val="10"/>
        <color rgb="FF000000"/>
        <rFont val="Calibri"/>
        <family val="2"/>
      </rPr>
      <t xml:space="preserve"> for pH, EC and total suspended solids.</t>
    </r>
  </si>
  <si>
    <r>
      <t>9.1</t>
    </r>
    <r>
      <rPr>
        <sz val="7"/>
        <color theme="1"/>
        <rFont val="Times New Roman"/>
        <family val="1"/>
      </rPr>
      <t xml:space="preserve">       </t>
    </r>
    <r>
      <rPr>
        <sz val="10"/>
        <color theme="1"/>
        <rFont val="Calibri"/>
        <family val="2"/>
      </rPr>
      <t>Safety hazards in the rehabilitation area are not significantly different to surrounding unmined landscapes subject to the same land use.</t>
    </r>
    <r>
      <rPr>
        <sz val="10"/>
        <color rgb="FF000000"/>
        <rFont val="Calibri"/>
        <family val="2"/>
      </rPr>
      <t xml:space="preserve"> </t>
    </r>
  </si>
  <si>
    <r>
      <t>9.2</t>
    </r>
    <r>
      <rPr>
        <sz val="7"/>
        <color theme="1"/>
        <rFont val="Times New Roman"/>
        <family val="1"/>
      </rPr>
      <t xml:space="preserve">       </t>
    </r>
    <r>
      <rPr>
        <sz val="10"/>
        <color rgb="FF000000"/>
        <rFont val="Calibri"/>
        <family val="2"/>
      </rPr>
      <t>Any remaining infrastructure has been rehabilitated in accordance with RM1.1</t>
    </r>
  </si>
  <si>
    <r>
      <t>9.3</t>
    </r>
    <r>
      <rPr>
        <sz val="7"/>
        <color theme="1"/>
        <rFont val="Times New Roman"/>
        <family val="1"/>
      </rPr>
      <t xml:space="preserve">       </t>
    </r>
    <r>
      <rPr>
        <sz val="10"/>
        <color theme="1"/>
        <rFont val="Calibri"/>
        <family val="2"/>
      </rPr>
      <t>The land is structurally and erosionally stable.</t>
    </r>
  </si>
  <si>
    <t>Bushland PMLU – Existing rehabilitation pre-1998 (RA1)</t>
  </si>
  <si>
    <r>
      <t>9.4</t>
    </r>
    <r>
      <rPr>
        <sz val="7"/>
        <color theme="1"/>
        <rFont val="Times New Roman"/>
        <family val="1"/>
      </rPr>
      <t xml:space="preserve">       </t>
    </r>
    <r>
      <rPr>
        <sz val="10"/>
        <color theme="1"/>
        <rFont val="Calibri"/>
        <family val="2"/>
      </rPr>
      <t>At least three native species are present, including one or more Eucalyptus, Acacia, or Corymbia</t>
    </r>
  </si>
  <si>
    <r>
      <t>9.5</t>
    </r>
    <r>
      <rPr>
        <sz val="7"/>
        <color theme="1"/>
        <rFont val="Times New Roman"/>
        <family val="1"/>
      </rPr>
      <t xml:space="preserve">       </t>
    </r>
    <r>
      <rPr>
        <sz val="10"/>
        <color theme="1"/>
        <rFont val="Calibri"/>
        <family val="2"/>
      </rPr>
      <t>50% of the trees present are healthy and growing.</t>
    </r>
  </si>
  <si>
    <r>
      <t>9.6</t>
    </r>
    <r>
      <rPr>
        <sz val="7"/>
        <color theme="1"/>
        <rFont val="Times New Roman"/>
        <family val="1"/>
      </rPr>
      <t xml:space="preserve">       </t>
    </r>
    <r>
      <rPr>
        <sz val="10"/>
        <color theme="1"/>
        <rFont val="Calibri"/>
        <family val="2"/>
      </rPr>
      <t>Trees &gt;1.6m tall have a density  &gt;50 stems/ha</t>
    </r>
  </si>
  <si>
    <t>Bushland PMLU – Existing rehabilitation post-1998 (RA2)</t>
  </si>
  <si>
    <r>
      <t>9.7</t>
    </r>
    <r>
      <rPr>
        <sz val="7"/>
        <color theme="1"/>
        <rFont val="Times New Roman"/>
        <family val="1"/>
      </rPr>
      <t xml:space="preserve">       </t>
    </r>
    <r>
      <rPr>
        <sz val="10"/>
        <color theme="1"/>
        <rFont val="Calibri"/>
        <family val="2"/>
      </rPr>
      <t>At least four native species present, including one or more Eucalyptus, Acacia, or Corymbia</t>
    </r>
  </si>
  <si>
    <r>
      <t>9.8</t>
    </r>
    <r>
      <rPr>
        <sz val="7"/>
        <color theme="1"/>
        <rFont val="Times New Roman"/>
        <family val="1"/>
      </rPr>
      <t xml:space="preserve">       </t>
    </r>
    <r>
      <rPr>
        <sz val="10"/>
        <color theme="1"/>
        <rFont val="Calibri"/>
        <family val="2"/>
      </rPr>
      <t>80% of trees (excluding short-lived acacias) are healthy and growing</t>
    </r>
  </si>
  <si>
    <r>
      <t>9.9</t>
    </r>
    <r>
      <rPr>
        <sz val="7"/>
        <color theme="1"/>
        <rFont val="Times New Roman"/>
        <family val="1"/>
      </rPr>
      <t xml:space="preserve">       </t>
    </r>
    <r>
      <rPr>
        <sz val="10"/>
        <color theme="1"/>
        <rFont val="Calibri"/>
        <family val="2"/>
      </rPr>
      <t xml:space="preserve"> Trees &gt;1.6m tall and &gt;100 stems/ha</t>
    </r>
  </si>
  <si>
    <r>
      <t>9.10</t>
    </r>
    <r>
      <rPr>
        <sz val="7"/>
        <color theme="1"/>
        <rFont val="Times New Roman"/>
        <family val="1"/>
      </rPr>
      <t xml:space="preserve">   </t>
    </r>
    <r>
      <rPr>
        <sz val="10"/>
        <color theme="1"/>
        <rFont val="Calibri"/>
        <family val="2"/>
      </rPr>
      <t xml:space="preserve"> Achievement of bare ground &lt;25%</t>
    </r>
  </si>
  <si>
    <r>
      <t>9.11</t>
    </r>
    <r>
      <rPr>
        <sz val="7"/>
        <color theme="1"/>
        <rFont val="Times New Roman"/>
        <family val="1"/>
      </rPr>
      <t xml:space="preserve">   </t>
    </r>
    <r>
      <rPr>
        <sz val="10"/>
        <color theme="1"/>
        <rFont val="Calibri"/>
        <family val="2"/>
      </rPr>
      <t xml:space="preserve"> Monitoring completed by an AQP using Batchfire’s PRCP Section 9 methodology</t>
    </r>
  </si>
  <si>
    <r>
      <t>9.12</t>
    </r>
    <r>
      <rPr>
        <sz val="7"/>
        <color theme="1"/>
        <rFont val="Times New Roman"/>
        <family val="1"/>
      </rPr>
      <t xml:space="preserve">   </t>
    </r>
    <r>
      <rPr>
        <sz val="10"/>
        <color theme="1"/>
        <rFont val="Calibri"/>
        <family val="2"/>
      </rPr>
      <t xml:space="preserve"> The assessment completed under RM9.11 complies with the PRCP RM9 Benchmark, as per </t>
    </r>
    <r>
      <rPr>
        <b/>
        <sz val="10"/>
        <color theme="1"/>
        <rFont val="Calibri"/>
        <family val="2"/>
      </rPr>
      <t>Table 5 – BioCondition    Benchmark Criteria</t>
    </r>
  </si>
  <si>
    <r>
      <t>9.13</t>
    </r>
    <r>
      <rPr>
        <sz val="7"/>
        <color theme="1"/>
        <rFont val="Times New Roman"/>
        <family val="1"/>
      </rPr>
      <t xml:space="preserve">   </t>
    </r>
    <r>
      <rPr>
        <sz val="10"/>
        <color rgb="FF000000"/>
        <rFont val="Calibri"/>
        <family val="2"/>
      </rPr>
      <t xml:space="preserve"> Surface water runoff has been collected (when safe to do so) across representative areas of rehabilitation when surface flows occur, and results comply with </t>
    </r>
    <r>
      <rPr>
        <b/>
        <sz val="10"/>
        <color rgb="FF000000"/>
        <rFont val="Calibri"/>
        <family val="2"/>
      </rPr>
      <t>Table 7 – Surface water quality limits</t>
    </r>
    <r>
      <rPr>
        <sz val="10"/>
        <color rgb="FF000000"/>
        <rFont val="Calibri"/>
        <family val="2"/>
      </rPr>
      <t xml:space="preserve"> for pH, EC and total suspended solids.</t>
    </r>
  </si>
  <si>
    <t>Contaminated Land</t>
  </si>
  <si>
    <r>
      <t>9.14</t>
    </r>
    <r>
      <rPr>
        <sz val="7"/>
        <color theme="1"/>
        <rFont val="Times New Roman"/>
        <family val="1"/>
      </rPr>
      <t xml:space="preserve">   </t>
    </r>
    <r>
      <rPr>
        <sz val="10"/>
        <color theme="1"/>
        <rFont val="Calibri"/>
        <family val="2"/>
      </rPr>
      <t xml:space="preserve"> Verification by a suitably qualified person to confirm: </t>
    </r>
  </si>
  <si>
    <r>
      <t>a)</t>
    </r>
    <r>
      <rPr>
        <sz val="7"/>
        <color theme="1"/>
        <rFont val="Times New Roman"/>
        <family val="1"/>
      </rPr>
      <t xml:space="preserve">       </t>
    </r>
    <r>
      <rPr>
        <sz val="10"/>
        <color theme="1"/>
        <rFont val="Calibri"/>
        <family val="2"/>
      </rPr>
      <t>Requirements of any site management plan have been met</t>
    </r>
  </si>
  <si>
    <r>
      <t>b)</t>
    </r>
    <r>
      <rPr>
        <sz val="7"/>
        <color theme="1"/>
        <rFont val="Times New Roman"/>
        <family val="1"/>
      </rPr>
      <t xml:space="preserve">       </t>
    </r>
    <r>
      <rPr>
        <sz val="10"/>
        <color theme="1"/>
        <rFont val="Calibri"/>
        <family val="2"/>
      </rPr>
      <t>Notifiable activities have not been undertaken post completion of RM2 that would impact the use of the land for the nominated PMLU</t>
    </r>
  </si>
  <si>
    <r>
      <t>c)</t>
    </r>
    <r>
      <rPr>
        <sz val="7"/>
        <color theme="1"/>
        <rFont val="Times New Roman"/>
        <family val="1"/>
      </rPr>
      <t xml:space="preserve">       </t>
    </r>
    <r>
      <rPr>
        <sz val="10"/>
        <color theme="1"/>
        <rFont val="Calibri"/>
        <family val="2"/>
      </rPr>
      <t>There is no evidence indicating an adverse change to the contaminated land status has occurred post the completion of RM2.</t>
    </r>
  </si>
  <si>
    <t>Drainage Structures</t>
  </si>
  <si>
    <r>
      <t>9.15</t>
    </r>
    <r>
      <rPr>
        <sz val="7"/>
        <color theme="1"/>
        <rFont val="Times New Roman"/>
        <family val="1"/>
      </rPr>
      <t xml:space="preserve">   </t>
    </r>
    <r>
      <rPr>
        <sz val="10"/>
        <color theme="1"/>
        <rFont val="Calibri"/>
        <family val="2"/>
      </rPr>
      <t xml:space="preserve"> Where engineered drainage structures are to be retained as permanent features (e.g. contour banks, bench drains, rock drains), it must be certified by an AQP that the structures are stable and can be expected to remain stable and functional in the long term.</t>
    </r>
  </si>
  <si>
    <t>Retained Infrastructure/Water Storage</t>
  </si>
  <si>
    <r>
      <t>9.16</t>
    </r>
    <r>
      <rPr>
        <sz val="7"/>
        <color theme="1"/>
        <rFont val="Times New Roman"/>
        <family val="1"/>
      </rPr>
      <t xml:space="preserve">        </t>
    </r>
    <r>
      <rPr>
        <sz val="10"/>
        <color theme="1"/>
        <rFont val="Calibri"/>
        <family val="2"/>
      </rPr>
      <t>Infrastructure to be transitioned to a future landholder is deemed fit for purpose, safe and stable by AQP</t>
    </r>
    <r>
      <rPr>
        <sz val="6.5"/>
        <color theme="1"/>
        <rFont val="Calibri"/>
        <family val="2"/>
      </rPr>
      <t xml:space="preserve"> </t>
    </r>
    <r>
      <rPr>
        <sz val="10"/>
        <color theme="1"/>
        <rFont val="Calibri"/>
        <family val="2"/>
      </rPr>
      <t>and accepted, by signed agreement with the future landholder</t>
    </r>
  </si>
  <si>
    <r>
      <t>9.17</t>
    </r>
    <r>
      <rPr>
        <sz val="7"/>
        <color theme="1"/>
        <rFont val="Times New Roman"/>
        <family val="1"/>
      </rPr>
      <t xml:space="preserve">        </t>
    </r>
    <r>
      <rPr>
        <sz val="10"/>
        <color theme="1"/>
        <rFont val="Calibri"/>
        <family val="2"/>
      </rPr>
      <t>Retained dams are safe for native animals and stock access and have vegetated banks.</t>
    </r>
  </si>
  <si>
    <r>
      <t>9.18</t>
    </r>
    <r>
      <rPr>
        <sz val="7"/>
        <color theme="1"/>
        <rFont val="Times New Roman"/>
        <family val="1"/>
      </rPr>
      <t xml:space="preserve">        </t>
    </r>
    <r>
      <rPr>
        <sz val="10"/>
        <color theme="1"/>
        <rFont val="Calibri"/>
        <family val="2"/>
      </rPr>
      <t>Water storage water quality  monitored quarterly must meet the ANZECC 2000 livestock drinking water limits, for a minimum of 5 consecutive years, including the 5-year period immediately prior to surrender. </t>
    </r>
  </si>
  <si>
    <t>RM10</t>
  </si>
  <si>
    <t>Achievement of Grazing post-mining land use to a stable condition</t>
  </si>
  <si>
    <r>
      <t>10.1</t>
    </r>
    <r>
      <rPr>
        <sz val="7"/>
        <color theme="1"/>
        <rFont val="Times New Roman"/>
        <family val="1"/>
      </rPr>
      <t xml:space="preserve">          </t>
    </r>
    <r>
      <rPr>
        <sz val="10"/>
        <color theme="1"/>
        <rFont val="Calibri"/>
        <family val="2"/>
      </rPr>
      <t xml:space="preserve"> Safety hazards in the rehabilitation area are not significantly different to surrounding unmined landscapes subject to the same land use.</t>
    </r>
    <r>
      <rPr>
        <sz val="10"/>
        <color rgb="FF000000"/>
        <rFont val="Calibri"/>
        <family val="2"/>
      </rPr>
      <t xml:space="preserve"> </t>
    </r>
  </si>
  <si>
    <r>
      <t>10.2</t>
    </r>
    <r>
      <rPr>
        <sz val="7"/>
        <color theme="1"/>
        <rFont val="Times New Roman"/>
        <family val="1"/>
      </rPr>
      <t xml:space="preserve">          </t>
    </r>
    <r>
      <rPr>
        <sz val="10"/>
        <color rgb="FF000000"/>
        <rFont val="Calibri"/>
        <family val="2"/>
      </rPr>
      <t>Any remaining infrastructure has been rehabilitated in accordance with RM1.1.</t>
    </r>
  </si>
  <si>
    <r>
      <t>10.3</t>
    </r>
    <r>
      <rPr>
        <sz val="7"/>
        <color theme="1"/>
        <rFont val="Times New Roman"/>
        <family val="1"/>
      </rPr>
      <t xml:space="preserve">          </t>
    </r>
    <r>
      <rPr>
        <sz val="10"/>
        <color theme="1"/>
        <rFont val="Calibri"/>
        <family val="2"/>
      </rPr>
      <t>The land is structurally and erosionally stable.</t>
    </r>
  </si>
  <si>
    <r>
      <t>10.4</t>
    </r>
    <r>
      <rPr>
        <sz val="7"/>
        <color theme="1"/>
        <rFont val="Times New Roman"/>
        <family val="1"/>
      </rPr>
      <t xml:space="preserve">          </t>
    </r>
    <r>
      <rPr>
        <sz val="10"/>
        <color theme="1"/>
        <rFont val="Calibri"/>
        <family val="2"/>
      </rPr>
      <t xml:space="preserve">Total groundcover ≥70%, of which ≥50% is vegetative cover consisting of 3P pasture species as listed in </t>
    </r>
    <r>
      <rPr>
        <b/>
        <sz val="10"/>
        <color theme="1"/>
        <rFont val="Calibri"/>
        <family val="2"/>
      </rPr>
      <t xml:space="preserve"> Section F Appendix 1</t>
    </r>
    <r>
      <rPr>
        <sz val="10"/>
        <color theme="1"/>
        <rFont val="Calibri"/>
        <family val="2"/>
      </rPr>
      <t xml:space="preserve"> </t>
    </r>
    <r>
      <rPr>
        <b/>
        <sz val="10"/>
        <color theme="1"/>
        <rFont val="Calibri"/>
        <family val="2"/>
      </rPr>
      <t>Table 2 Recommended species list and seeding rates for the Grazing PMLU</t>
    </r>
  </si>
  <si>
    <r>
      <t>10.5</t>
    </r>
    <r>
      <rPr>
        <sz val="7"/>
        <color theme="1"/>
        <rFont val="Times New Roman"/>
        <family val="1"/>
      </rPr>
      <t xml:space="preserve">          </t>
    </r>
    <r>
      <rPr>
        <sz val="10"/>
        <color rgb="FF000000"/>
        <rFont val="Calibri"/>
        <family val="2"/>
      </rPr>
      <t xml:space="preserve">Surface water runoff has been collected (when safe to do so) across representative areas of rehabilitation when surface flows occur, and results comply with </t>
    </r>
    <r>
      <rPr>
        <b/>
        <sz val="10"/>
        <color rgb="FF000000"/>
        <rFont val="Calibri"/>
        <family val="2"/>
      </rPr>
      <t>Table 7 – Surface water quality limits</t>
    </r>
    <r>
      <rPr>
        <sz val="10"/>
        <color rgb="FF000000"/>
        <rFont val="Calibri"/>
        <family val="2"/>
      </rPr>
      <t xml:space="preserve"> for pH, EC and total suspended solids.</t>
    </r>
  </si>
  <si>
    <r>
      <t>10.6</t>
    </r>
    <r>
      <rPr>
        <sz val="7"/>
        <color theme="1"/>
        <rFont val="Times New Roman"/>
        <family val="1"/>
      </rPr>
      <t xml:space="preserve">          </t>
    </r>
    <r>
      <rPr>
        <sz val="10"/>
        <color theme="1"/>
        <rFont val="Calibri"/>
        <family val="2"/>
      </rPr>
      <t xml:space="preserve">Verification by a suitably qualified person to confirm: </t>
    </r>
  </si>
  <si>
    <r>
      <t>b)</t>
    </r>
    <r>
      <rPr>
        <sz val="7"/>
        <color theme="1"/>
        <rFont val="Times New Roman"/>
        <family val="1"/>
      </rPr>
      <t xml:space="preserve">       </t>
    </r>
    <r>
      <rPr>
        <sz val="10"/>
        <color theme="1"/>
        <rFont val="Calibri"/>
        <family val="2"/>
      </rPr>
      <t>Notifiable activities have not been undertaken post completion of RM2 that would impact the use of the land for nominated PMLU</t>
    </r>
  </si>
  <si>
    <r>
      <t>10.7</t>
    </r>
    <r>
      <rPr>
        <sz val="7"/>
        <color theme="1"/>
        <rFont val="Times New Roman"/>
        <family val="1"/>
      </rPr>
      <t xml:space="preserve">          </t>
    </r>
    <r>
      <rPr>
        <sz val="10"/>
        <color theme="1"/>
        <rFont val="Calibri"/>
        <family val="2"/>
      </rPr>
      <t>Where engineered drainage structures are to be retained as permanent features (e.g. contour banks, bench drains, rock drains), it must be certified by an AQP that the structures are stable and can be expected to remain stable and functional in the long term.</t>
    </r>
  </si>
  <si>
    <r>
      <t>10.8</t>
    </r>
    <r>
      <rPr>
        <sz val="7"/>
        <color theme="1"/>
        <rFont val="Times New Roman"/>
        <family val="1"/>
      </rPr>
      <t xml:space="preserve">          </t>
    </r>
    <r>
      <rPr>
        <sz val="10"/>
        <color theme="1"/>
        <rFont val="Calibri"/>
        <family val="2"/>
      </rPr>
      <t>Infrastructure to be transitioned to a future landholder is deemed fit for purpose, safe and stable by AQP</t>
    </r>
    <r>
      <rPr>
        <sz val="6.5"/>
        <color theme="1"/>
        <rFont val="Calibri"/>
        <family val="2"/>
      </rPr>
      <t xml:space="preserve"> </t>
    </r>
    <r>
      <rPr>
        <sz val="10"/>
        <color theme="1"/>
        <rFont val="Calibri"/>
        <family val="2"/>
      </rPr>
      <t>and accepted, by signed agreement with the future landholder.</t>
    </r>
  </si>
  <si>
    <r>
      <t>10.9</t>
    </r>
    <r>
      <rPr>
        <sz val="7"/>
        <color theme="1"/>
        <rFont val="Times New Roman"/>
        <family val="1"/>
      </rPr>
      <t xml:space="preserve">          </t>
    </r>
    <r>
      <rPr>
        <sz val="10"/>
        <color theme="1"/>
        <rFont val="Calibri"/>
        <family val="2"/>
      </rPr>
      <t>Retained dams are safe for native animals and stock access and have vegetated banks.</t>
    </r>
  </si>
  <si>
    <r>
      <t>10.10</t>
    </r>
    <r>
      <rPr>
        <sz val="7"/>
        <color theme="1"/>
        <rFont val="Times New Roman"/>
        <family val="1"/>
      </rPr>
      <t xml:space="preserve">       </t>
    </r>
    <r>
      <rPr>
        <sz val="10"/>
        <color theme="1"/>
        <rFont val="Calibri"/>
        <family val="2"/>
      </rPr>
      <t>Water storages water quality monitored quarterly must meet the ANZECC 200 livestock drinking water limit, for a minimum of 5 consecutive years, including the 5-year period immediately prior to surrender. </t>
    </r>
  </si>
  <si>
    <t>RM11</t>
  </si>
  <si>
    <t xml:space="preserve">Achievement of Watercourse post-mining land use to a stable condition </t>
  </si>
  <si>
    <r>
      <t>11.1</t>
    </r>
    <r>
      <rPr>
        <sz val="7"/>
        <color theme="1"/>
        <rFont val="Times New Roman"/>
        <family val="1"/>
      </rPr>
      <t xml:space="preserve">        </t>
    </r>
    <r>
      <rPr>
        <sz val="10"/>
        <color theme="1"/>
        <rFont val="Calibri"/>
        <family val="2"/>
      </rPr>
      <t>Safety hazards in the rehabilitation area are not significantly different to surrounding unmined landscapes subject to the same land use.</t>
    </r>
    <r>
      <rPr>
        <sz val="10"/>
        <color rgb="FF000000"/>
        <rFont val="Calibri"/>
        <family val="2"/>
      </rPr>
      <t xml:space="preserve"> </t>
    </r>
  </si>
  <si>
    <t>Oaky Creek Diversion</t>
  </si>
  <si>
    <r>
      <t>11.2</t>
    </r>
    <r>
      <rPr>
        <sz val="7"/>
        <color theme="1"/>
        <rFont val="Times New Roman"/>
        <family val="1"/>
      </rPr>
      <t xml:space="preserve">        </t>
    </r>
    <r>
      <rPr>
        <sz val="10"/>
        <color rgb="FF000000"/>
        <rFont val="Calibri"/>
        <family val="2"/>
      </rPr>
      <t>The watercourse/diversion achieves compliance with all relevant conditions of Water Licence 105184 and approvals issued under the Water Act 2000 (Qld), which includes:</t>
    </r>
  </si>
  <si>
    <r>
      <t>a)</t>
    </r>
    <r>
      <rPr>
        <sz val="7"/>
        <color rgb="FF000000"/>
        <rFont val="Times New Roman"/>
        <family val="1"/>
      </rPr>
      <t xml:space="preserve">       </t>
    </r>
    <r>
      <rPr>
        <sz val="10"/>
        <color rgb="FF000000"/>
        <rFont val="Calibri"/>
        <family val="2"/>
      </rPr>
      <t>Ongoing monitoring is undertaken</t>
    </r>
  </si>
  <si>
    <r>
      <t>b)</t>
    </r>
    <r>
      <rPr>
        <sz val="7"/>
        <color rgb="FF000000"/>
        <rFont val="Times New Roman"/>
        <family val="1"/>
      </rPr>
      <t xml:space="preserve">       </t>
    </r>
    <r>
      <rPr>
        <sz val="10"/>
        <color rgb="FF000000"/>
        <rFont val="Calibri"/>
        <family val="2"/>
      </rPr>
      <t>Completion of any maintenance/repairs</t>
    </r>
  </si>
  <si>
    <r>
      <t>c)</t>
    </r>
    <r>
      <rPr>
        <sz val="7"/>
        <color rgb="FF000000"/>
        <rFont val="Times New Roman"/>
        <family val="1"/>
      </rPr>
      <t xml:space="preserve">       </t>
    </r>
    <r>
      <rPr>
        <sz val="10"/>
        <color rgb="FF000000"/>
        <rFont val="Calibri"/>
        <family val="2"/>
      </rPr>
      <t>Satisfying completion criteria specified in the Water Licence design criteria</t>
    </r>
  </si>
  <si>
    <r>
      <t>d)</t>
    </r>
    <r>
      <rPr>
        <sz val="7"/>
        <color rgb="FF000000"/>
        <rFont val="Times New Roman"/>
        <family val="1"/>
      </rPr>
      <t xml:space="preserve">       </t>
    </r>
    <r>
      <rPr>
        <sz val="10"/>
        <color rgb="FF000000"/>
        <rFont val="Calibri"/>
        <family val="2"/>
      </rPr>
      <t>Submission of a water licence relinquishment application, supported by a Final Monitoring and Evaluation Report that is certified by an RPEQ</t>
    </r>
  </si>
  <si>
    <r>
      <t>e)</t>
    </r>
    <r>
      <rPr>
        <sz val="7"/>
        <color rgb="FF000000"/>
        <rFont val="Times New Roman"/>
        <family val="1"/>
      </rPr>
      <t xml:space="preserve">       </t>
    </r>
    <r>
      <rPr>
        <sz val="10"/>
        <color rgb="FF000000"/>
        <rFont val="Calibri"/>
        <family val="2"/>
      </rPr>
      <t>QLD government relinquishment of Water Licence 105184</t>
    </r>
  </si>
  <si>
    <t>Trap Gully Diversion</t>
  </si>
  <si>
    <r>
      <t>11.3</t>
    </r>
    <r>
      <rPr>
        <sz val="7"/>
        <color theme="1"/>
        <rFont val="Times New Roman"/>
        <family val="1"/>
      </rPr>
      <t xml:space="preserve">        </t>
    </r>
    <r>
      <rPr>
        <sz val="10"/>
        <color rgb="FF000000"/>
        <rFont val="Calibri"/>
        <family val="2"/>
      </rPr>
      <t>A remediation and monitoring plan to be developed by AQP</t>
    </r>
  </si>
  <si>
    <r>
      <t>11.4</t>
    </r>
    <r>
      <rPr>
        <sz val="7"/>
        <color theme="1"/>
        <rFont val="Times New Roman"/>
        <family val="1"/>
      </rPr>
      <t xml:space="preserve">        </t>
    </r>
    <r>
      <rPr>
        <sz val="10"/>
        <color rgb="FF000000"/>
        <rFont val="Calibri"/>
        <family val="2"/>
      </rPr>
      <t>Diversion remediation work undertaken in accordance with the plan developed in 11.3.</t>
    </r>
  </si>
  <si>
    <r>
      <t>11.5</t>
    </r>
    <r>
      <rPr>
        <sz val="7"/>
        <color theme="1"/>
        <rFont val="Times New Roman"/>
        <family val="1"/>
      </rPr>
      <t xml:space="preserve">        </t>
    </r>
    <r>
      <rPr>
        <sz val="10"/>
        <color rgb="FF000000"/>
        <rFont val="Calibri"/>
        <family val="2"/>
      </rPr>
      <t xml:space="preserve">Monitoring program implemented </t>
    </r>
  </si>
  <si>
    <r>
      <t>11.6</t>
    </r>
    <r>
      <rPr>
        <sz val="7"/>
        <color theme="1"/>
        <rFont val="Times New Roman"/>
        <family val="1"/>
      </rPr>
      <t xml:space="preserve">        </t>
    </r>
    <r>
      <rPr>
        <sz val="10"/>
        <color rgb="FF000000"/>
        <rFont val="Calibri"/>
        <family val="2"/>
      </rPr>
      <t>Certification by AQP that diversion is stable</t>
    </r>
  </si>
  <si>
    <t>RM12</t>
  </si>
  <si>
    <t>Retained Infrastructure</t>
  </si>
  <si>
    <r>
      <t>12.1</t>
    </r>
    <r>
      <rPr>
        <sz val="7"/>
        <color rgb="FF000000"/>
        <rFont val="Times New Roman"/>
        <family val="1"/>
      </rPr>
      <t xml:space="preserve">            </t>
    </r>
    <r>
      <rPr>
        <sz val="10"/>
        <color rgb="FF000000"/>
        <rFont val="Calibri"/>
        <family val="2"/>
      </rPr>
      <t xml:space="preserve">Infrastructure to be transitioned to a future landholder is deemed fit for purpose (verified by an AQP) and accepted, by signed agreement, with the future landholder. </t>
    </r>
  </si>
  <si>
    <r>
      <t>12.2</t>
    </r>
    <r>
      <rPr>
        <sz val="7"/>
        <color rgb="FF000000"/>
        <rFont val="Times New Roman"/>
        <family val="1"/>
      </rPr>
      <t xml:space="preserve">            </t>
    </r>
    <r>
      <rPr>
        <sz val="10"/>
        <color rgb="FF000000"/>
        <rFont val="Calibri"/>
        <family val="2"/>
      </rPr>
      <t>An AQP certifies that all infrastructure to be retained onsite is safe, stable and will not cause environmental harm.</t>
    </r>
  </si>
  <si>
    <r>
      <t>2.4</t>
    </r>
    <r>
      <rPr>
        <sz val="7"/>
        <color rgb="FF000000"/>
        <rFont val="Times New Roman"/>
        <family val="1"/>
      </rPr>
      <t xml:space="preserve">  </t>
    </r>
    <r>
      <rPr>
        <sz val="10"/>
        <color rgb="FF000000"/>
        <rFont val="Arial"/>
        <family val="2"/>
      </rPr>
      <t xml:space="preserve">Safety signage (design in accordance with Australian standard) is erected at 100m intervals along the fence.
</t>
    </r>
  </si>
  <si>
    <t>Revegetation (Bushland, Grazing and Watercourse)</t>
  </si>
  <si>
    <t>Watercourse PMLU (RA6)</t>
  </si>
  <si>
    <r>
      <t>5.12</t>
    </r>
    <r>
      <rPr>
        <sz val="7"/>
        <color theme="1"/>
        <rFont val="Times New Roman"/>
        <family val="1"/>
      </rPr>
      <t xml:space="preserve">   </t>
    </r>
    <r>
      <rPr>
        <sz val="10"/>
        <color theme="1"/>
        <rFont val="Calibri"/>
        <family val="2"/>
      </rPr>
      <t>Species chosen should reflect RE11.3.25.</t>
    </r>
  </si>
  <si>
    <r>
      <t>5.13</t>
    </r>
    <r>
      <rPr>
        <sz val="7"/>
        <color theme="1"/>
        <rFont val="Times New Roman"/>
        <family val="1"/>
      </rPr>
      <t xml:space="preserve">   </t>
    </r>
    <r>
      <rPr>
        <sz val="10"/>
        <color theme="1"/>
        <rFont val="Calibri"/>
        <family val="2"/>
      </rPr>
      <t xml:space="preserve"> Minimum seeding rates of: </t>
    </r>
  </si>
  <si>
    <r>
      <t>(a)</t>
    </r>
    <r>
      <rPr>
        <sz val="7"/>
        <color theme="1"/>
        <rFont val="Times New Roman"/>
        <family val="1"/>
      </rPr>
      <t xml:space="preserve">        </t>
    </r>
    <r>
      <rPr>
        <sz val="10"/>
        <color theme="1"/>
        <rFont val="Calibri"/>
        <family val="2"/>
      </rPr>
      <t>For the upper and mid banks – 6kg/ha trees species, 4kg/ha woody understorey species and 10kg/ha grasses and other groundcover species.</t>
    </r>
  </si>
  <si>
    <r>
      <t>(b)</t>
    </r>
    <r>
      <rPr>
        <sz val="7"/>
        <color theme="1"/>
        <rFont val="Times New Roman"/>
        <family val="1"/>
      </rPr>
      <t xml:space="preserve">        </t>
    </r>
    <r>
      <rPr>
        <sz val="10"/>
        <color theme="1"/>
        <rFont val="Calibri"/>
        <family val="2"/>
      </rPr>
      <t>For the lower banks – 5kg/ha tree species and 10kg/ha of grasses and other groundcover species.</t>
    </r>
  </si>
  <si>
    <r>
      <rPr>
        <sz val="10"/>
        <color theme="1"/>
        <rFont val="Calibri"/>
        <family val="2"/>
      </rPr>
      <t>5.11</t>
    </r>
    <r>
      <rPr>
        <sz val="7"/>
        <color theme="1"/>
        <rFont val="Times New Roman"/>
        <family val="1"/>
      </rPr>
      <t> </t>
    </r>
    <r>
      <rPr>
        <b/>
        <sz val="7"/>
        <color theme="1"/>
        <rFont val="Times New Roman"/>
        <family val="1"/>
      </rPr>
      <t xml:space="preserve">  </t>
    </r>
    <r>
      <rPr>
        <sz val="10"/>
        <color theme="1"/>
        <rFont val="Calibri"/>
        <family val="2"/>
      </rPr>
      <t xml:space="preserve">Completed seeding with a selection of relevant watercourse species and seeding rates in </t>
    </r>
    <r>
      <rPr>
        <b/>
        <sz val="10"/>
        <color theme="1"/>
        <rFont val="Calibri"/>
        <family val="2"/>
      </rPr>
      <t xml:space="preserve"> Section F Appendix 1</t>
    </r>
    <r>
      <rPr>
        <sz val="10"/>
        <color theme="1"/>
        <rFont val="Calibri"/>
        <family val="2"/>
      </rPr>
      <t xml:space="preserve"> </t>
    </r>
    <r>
      <rPr>
        <b/>
        <sz val="10"/>
        <color theme="1"/>
        <rFont val="Calibri"/>
        <family val="2"/>
      </rPr>
      <t>Table 3A</t>
    </r>
    <r>
      <rPr>
        <sz val="10"/>
        <color theme="1"/>
        <rFont val="Calibri"/>
        <family val="2"/>
      </rPr>
      <t xml:space="preserve">: </t>
    </r>
    <r>
      <rPr>
        <b/>
        <sz val="10"/>
        <color theme="1"/>
        <rFont val="Calibri"/>
        <family val="2"/>
      </rPr>
      <t>Recommended species to be established for the Watercourse PMLU – upper and mid banks</t>
    </r>
    <r>
      <rPr>
        <sz val="10"/>
        <color theme="1"/>
        <rFont val="Calibri"/>
        <family val="2"/>
      </rPr>
      <t xml:space="preserve"> and </t>
    </r>
    <r>
      <rPr>
        <b/>
        <sz val="10"/>
        <color theme="1"/>
        <rFont val="Calibri"/>
        <family val="2"/>
      </rPr>
      <t>Table 3B: Recommended species to be established for the Watercourse PMLU – lower banks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</si>
</sst>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26"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1"/>
      <name val="Calibri"/>
      <family val="2"/>
      <scheme val="minor"/>
    </font>
    <font>
      <sz val="11"/>
      <name val="Calibri"/>
      <family val="2"/>
      <scheme val="minor"/>
    </font>
    <font>
      <b/>
      <sz val="16"/>
      <color theme="1"/>
      <name val="Calibri"/>
      <family val="2"/>
      <scheme val="minor"/>
    </font>
    <font>
      <i/>
      <sz val="11"/>
      <color theme="1"/>
      <name val="Calibri"/>
      <family val="2"/>
      <scheme val="minor"/>
    </font>
    <font>
      <sz val="10"/>
      <color theme="8" tint="-0.499984740745262"/>
      <name val="Arial"/>
      <family val="2"/>
    </font>
    <font>
      <sz val="11"/>
      <color rgb="FFFF0000"/>
      <name val="Calibri"/>
      <family val="2"/>
      <scheme val="minor"/>
    </font>
    <font>
      <sz val="10"/>
      <color theme="1"/>
      <name val="Arial"/>
      <family val="2"/>
    </font>
    <font>
      <b/>
      <sz val="10"/>
      <color rgb="FF000000"/>
      <name val="Calibri"/>
      <family val="2"/>
    </font>
    <font>
      <sz val="10"/>
      <color rgb="FF000000"/>
      <name val="Calibri"/>
      <family val="2"/>
    </font>
    <font>
      <sz val="10"/>
      <color theme="1"/>
      <name val="Calibri"/>
      <family val="2"/>
    </font>
    <font>
      <sz val="7"/>
      <color theme="1"/>
      <name val="Times New Roman"/>
      <family val="1"/>
    </font>
    <font>
      <sz val="7"/>
      <color rgb="FF000000"/>
      <name val="Times New Roman"/>
      <family val="1"/>
    </font>
    <font>
      <i/>
      <sz val="10"/>
      <color rgb="FF000000"/>
      <name val="Calibri"/>
      <family val="2"/>
    </font>
    <font>
      <u/>
      <sz val="10"/>
      <color theme="1"/>
      <name val="Calibri"/>
      <family val="2"/>
    </font>
    <font>
      <sz val="6.5"/>
      <color theme="1"/>
      <name val="Calibri"/>
      <family val="2"/>
    </font>
    <font>
      <b/>
      <sz val="10"/>
      <color rgb="FF000000"/>
      <name val="Arial"/>
      <family val="2"/>
    </font>
    <font>
      <sz val="10"/>
      <color rgb="FF000000"/>
      <name val="Arial"/>
      <family val="2"/>
    </font>
    <font>
      <i/>
      <sz val="10"/>
      <color theme="1"/>
      <name val="Calibri"/>
      <family val="2"/>
    </font>
    <font>
      <sz val="10"/>
      <color rgb="FFA6A6A6"/>
      <name val="Calibri"/>
      <family val="2"/>
    </font>
    <font>
      <b/>
      <sz val="10"/>
      <color theme="1"/>
      <name val="Calibri"/>
      <family val="2"/>
    </font>
    <font>
      <u/>
      <sz val="10"/>
      <color rgb="FF000000"/>
      <name val="Calibri"/>
      <family val="2"/>
    </font>
    <font>
      <b/>
      <sz val="7"/>
      <color theme="1"/>
      <name val="Times New Roman"/>
      <family val="1"/>
    </font>
  </fonts>
  <fills count="13">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D9D9D9"/>
        <bgColor indexed="64"/>
      </patternFill>
    </fill>
    <fill>
      <patternFill patternType="solid">
        <fgColor rgb="FFF2F2F2"/>
        <bgColor indexed="64"/>
      </patternFill>
    </fill>
    <fill>
      <patternFill patternType="solid">
        <fgColor rgb="FFA6A6A6"/>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style="medium">
        <color auto="1"/>
      </right>
      <top/>
      <bottom/>
      <diagonal/>
    </border>
  </borders>
  <cellStyleXfs count="1">
    <xf numFmtId="0" fontId="0" fillId="0" borderId="0"/>
  </cellStyleXfs>
  <cellXfs count="122">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1" fontId="0" fillId="7" borderId="1" xfId="0" applyNumberFormat="1" applyFill="1" applyBorder="1" applyAlignment="1">
      <alignment horizontal="center" vertical="center"/>
    </xf>
    <xf numFmtId="1" fontId="0" fillId="8" borderId="8" xfId="0" applyNumberFormat="1" applyFill="1" applyBorder="1" applyAlignment="1">
      <alignment horizontal="center" vertical="center"/>
    </xf>
    <xf numFmtId="0" fontId="0" fillId="8" borderId="8" xfId="0" applyFill="1" applyBorder="1" applyAlignment="1">
      <alignment horizontal="center" vertical="center"/>
    </xf>
    <xf numFmtId="0" fontId="5" fillId="8" borderId="1" xfId="0" applyFont="1" applyFill="1" applyBorder="1" applyAlignment="1">
      <alignment horizontal="center" vertical="center"/>
    </xf>
    <xf numFmtId="1" fontId="0" fillId="8" borderId="9" xfId="0" applyNumberFormat="1" applyFill="1" applyBorder="1" applyAlignment="1">
      <alignment horizontal="center" vertical="center"/>
    </xf>
    <xf numFmtId="1" fontId="0" fillId="8" borderId="12" xfId="0" applyNumberFormat="1" applyFill="1" applyBorder="1" applyAlignment="1">
      <alignment horizontal="center" vertical="center"/>
    </xf>
    <xf numFmtId="0" fontId="0" fillId="0" borderId="12" xfId="0" applyBorder="1"/>
    <xf numFmtId="164" fontId="0" fillId="7" borderId="2" xfId="0" applyNumberFormat="1" applyFill="1" applyBorder="1" applyAlignment="1">
      <alignment horizontal="center" vertical="center"/>
    </xf>
    <xf numFmtId="164" fontId="0" fillId="7" borderId="5" xfId="0" applyNumberFormat="1" applyFill="1" applyBorder="1" applyAlignment="1">
      <alignment horizontal="center" vertical="center"/>
    </xf>
    <xf numFmtId="0" fontId="6" fillId="0" borderId="0" xfId="0" applyFont="1"/>
    <xf numFmtId="0" fontId="1" fillId="5" borderId="4" xfId="0" applyFont="1" applyFill="1" applyBorder="1" applyAlignment="1">
      <alignment wrapText="1"/>
    </xf>
    <xf numFmtId="0" fontId="1" fillId="5" borderId="6" xfId="0" applyFont="1" applyFill="1" applyBorder="1" applyAlignment="1">
      <alignment wrapText="1"/>
    </xf>
    <xf numFmtId="0" fontId="5" fillId="8" borderId="10" xfId="0" applyFont="1" applyFill="1" applyBorder="1" applyAlignment="1">
      <alignment horizontal="center" vertical="center"/>
    </xf>
    <xf numFmtId="0" fontId="0" fillId="8" borderId="15" xfId="0" applyFill="1" applyBorder="1" applyAlignment="1">
      <alignment horizontal="center" vertical="center"/>
    </xf>
    <xf numFmtId="0" fontId="0" fillId="9" borderId="0" xfId="0" applyFill="1"/>
    <xf numFmtId="0" fontId="8" fillId="0" borderId="0" xfId="0" applyFont="1"/>
    <xf numFmtId="0" fontId="13" fillId="0" borderId="13" xfId="0" applyFont="1" applyBorder="1" applyAlignment="1">
      <alignment horizontal="left" vertical="center" wrapText="1"/>
    </xf>
    <xf numFmtId="0" fontId="19" fillId="12" borderId="1" xfId="0" applyFont="1" applyFill="1" applyBorder="1" applyAlignment="1">
      <alignment vertical="center"/>
    </xf>
    <xf numFmtId="0" fontId="19" fillId="12" borderId="4" xfId="0" applyFont="1" applyFill="1" applyBorder="1" applyAlignment="1">
      <alignment vertical="center"/>
    </xf>
    <xf numFmtId="0" fontId="20" fillId="0" borderId="13" xfId="0" applyFont="1" applyBorder="1" applyAlignment="1">
      <alignment horizontal="left" vertical="center" wrapText="1"/>
    </xf>
    <xf numFmtId="0" fontId="20" fillId="0" borderId="13" xfId="0" applyFont="1" applyBorder="1" applyAlignment="1">
      <alignment vertical="center" wrapText="1"/>
    </xf>
    <xf numFmtId="0" fontId="20" fillId="0" borderId="7" xfId="0" applyFont="1" applyBorder="1" applyAlignment="1">
      <alignment horizontal="left" vertical="center" wrapText="1"/>
    </xf>
    <xf numFmtId="0" fontId="15" fillId="0" borderId="13" xfId="0" applyFont="1" applyBorder="1" applyAlignment="1">
      <alignment horizontal="left" vertical="center" wrapText="1"/>
    </xf>
    <xf numFmtId="0" fontId="20" fillId="0" borderId="7" xfId="0" applyFont="1" applyBorder="1" applyAlignment="1">
      <alignment horizontal="justify" vertical="center" wrapText="1"/>
    </xf>
    <xf numFmtId="0" fontId="11" fillId="12" borderId="1" xfId="0" applyFont="1" applyFill="1" applyBorder="1" applyAlignment="1">
      <alignment vertical="center"/>
    </xf>
    <xf numFmtId="0" fontId="11" fillId="12" borderId="4" xfId="0" applyFont="1" applyFill="1" applyBorder="1" applyAlignment="1">
      <alignment vertical="center"/>
    </xf>
    <xf numFmtId="0" fontId="11" fillId="12" borderId="4" xfId="0" applyFont="1" applyFill="1" applyBorder="1" applyAlignment="1">
      <alignment vertical="center" wrapText="1"/>
    </xf>
    <xf numFmtId="0" fontId="12" fillId="0" borderId="13" xfId="0" applyFont="1" applyBorder="1" applyAlignment="1">
      <alignment horizontal="left" vertical="center" wrapText="1"/>
    </xf>
    <xf numFmtId="0" fontId="13" fillId="0" borderId="13" xfId="0" applyFont="1" applyBorder="1" applyAlignment="1">
      <alignment horizontal="justify" vertical="center" wrapText="1"/>
    </xf>
    <xf numFmtId="0" fontId="13" fillId="0" borderId="7" xfId="0" applyFont="1" applyBorder="1" applyAlignment="1">
      <alignment horizontal="justify" vertical="center" wrapText="1"/>
    </xf>
    <xf numFmtId="0" fontId="12" fillId="0" borderId="7" xfId="0" applyFont="1" applyBorder="1" applyAlignment="1">
      <alignment horizontal="left" vertical="center" wrapText="1"/>
    </xf>
    <xf numFmtId="0" fontId="13" fillId="0" borderId="13" xfId="0" applyFont="1" applyBorder="1" applyAlignment="1">
      <alignment vertical="center" wrapText="1"/>
    </xf>
    <xf numFmtId="0" fontId="17" fillId="0" borderId="13" xfId="0" applyFont="1" applyBorder="1" applyAlignment="1">
      <alignment horizontal="left" vertical="center" wrapText="1"/>
    </xf>
    <xf numFmtId="0" fontId="22" fillId="0" borderId="7" xfId="0" applyFont="1" applyBorder="1" applyAlignment="1">
      <alignment vertical="center" wrapText="1"/>
    </xf>
    <xf numFmtId="0" fontId="12" fillId="0" borderId="13" xfId="0" applyFont="1" applyBorder="1" applyAlignment="1">
      <alignment vertical="center" wrapText="1"/>
    </xf>
    <xf numFmtId="0" fontId="13" fillId="0" borderId="7" xfId="0" applyFont="1" applyBorder="1" applyAlignment="1">
      <alignment vertical="center" wrapText="1"/>
    </xf>
    <xf numFmtId="0" fontId="14" fillId="0" borderId="13" xfId="0" applyFont="1" applyBorder="1" applyAlignment="1">
      <alignment horizontal="left" vertical="center" wrapText="1"/>
    </xf>
    <xf numFmtId="0" fontId="24" fillId="0" borderId="13" xfId="0" applyFont="1" applyBorder="1" applyAlignment="1">
      <alignment vertical="center" wrapText="1"/>
    </xf>
    <xf numFmtId="0" fontId="12" fillId="0" borderId="7" xfId="0" applyFont="1" applyBorder="1" applyAlignment="1">
      <alignment vertical="center" wrapText="1"/>
    </xf>
    <xf numFmtId="0" fontId="24" fillId="0" borderId="13" xfId="0" applyFont="1" applyBorder="1" applyAlignment="1">
      <alignment horizontal="left" vertical="center" wrapText="1"/>
    </xf>
    <xf numFmtId="0" fontId="0" fillId="0" borderId="0" xfId="0" applyAlignment="1">
      <alignment wrapText="1"/>
    </xf>
    <xf numFmtId="0" fontId="13" fillId="0" borderId="10" xfId="0" applyFont="1" applyBorder="1" applyAlignment="1">
      <alignment horizontal="left" vertical="center" wrapText="1"/>
    </xf>
    <xf numFmtId="0" fontId="13" fillId="0" borderId="15" xfId="0" applyFont="1" applyBorder="1" applyAlignment="1">
      <alignment horizontal="left" vertical="center" wrapText="1"/>
    </xf>
    <xf numFmtId="0" fontId="13" fillId="0" borderId="15" xfId="0" applyFont="1" applyBorder="1" applyAlignment="1">
      <alignment vertical="center" wrapText="1"/>
    </xf>
    <xf numFmtId="0" fontId="17" fillId="0" borderId="15" xfId="0" applyFont="1" applyBorder="1" applyAlignment="1">
      <alignment vertical="center" wrapText="1"/>
    </xf>
    <xf numFmtId="0" fontId="17" fillId="0" borderId="15" xfId="0" applyFont="1" applyBorder="1" applyAlignment="1">
      <alignment horizontal="left" vertical="center" wrapText="1"/>
    </xf>
    <xf numFmtId="0" fontId="23" fillId="0" borderId="15" xfId="0" applyFont="1" applyBorder="1" applyAlignment="1">
      <alignment horizontal="left" vertical="center" wrapText="1"/>
    </xf>
    <xf numFmtId="0" fontId="13" fillId="0" borderId="8" xfId="0" applyFont="1" applyBorder="1" applyAlignment="1">
      <alignment vertical="center" wrapText="1"/>
    </xf>
    <xf numFmtId="0" fontId="12" fillId="0" borderId="15" xfId="0" applyFont="1" applyBorder="1" applyAlignment="1">
      <alignment vertical="center" wrapText="1"/>
    </xf>
    <xf numFmtId="0" fontId="12" fillId="0" borderId="8" xfId="0" applyFont="1" applyBorder="1" applyAlignment="1">
      <alignment horizontal="left" vertical="center" wrapText="1"/>
    </xf>
    <xf numFmtId="0" fontId="1" fillId="5" borderId="1" xfId="0" applyFont="1" applyFill="1" applyBorder="1" applyAlignment="1">
      <alignment horizontal="left" vertical="center"/>
    </xf>
    <xf numFmtId="0" fontId="0" fillId="2" borderId="1" xfId="0"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wrapText="1"/>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5" borderId="1" xfId="0" applyFont="1" applyFill="1" applyBorder="1" applyAlignment="1">
      <alignment horizontal="left" vertical="center" wrapText="1"/>
    </xf>
    <xf numFmtId="15" fontId="0" fillId="2" borderId="1" xfId="0" applyNumberFormat="1" applyFill="1" applyBorder="1" applyAlignment="1">
      <alignment horizont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15" fontId="0" fillId="2" borderId="2" xfId="0" applyNumberFormat="1" applyFill="1" applyBorder="1" applyAlignment="1">
      <alignment horizontal="center"/>
    </xf>
    <xf numFmtId="15" fontId="0" fillId="2" borderId="3" xfId="0" applyNumberFormat="1" applyFill="1" applyBorder="1" applyAlignment="1">
      <alignment horizontal="center"/>
    </xf>
    <xf numFmtId="15" fontId="0" fillId="2" borderId="4" xfId="0" applyNumberFormat="1" applyFill="1" applyBorder="1" applyAlignment="1">
      <alignment horizontal="center"/>
    </xf>
    <xf numFmtId="0" fontId="0" fillId="2" borderId="9" xfId="0" applyFill="1" applyBorder="1" applyAlignment="1">
      <alignment horizontal="center"/>
    </xf>
    <xf numFmtId="0" fontId="0" fillId="2" borderId="14" xfId="0" applyFill="1" applyBorder="1" applyAlignment="1">
      <alignment horizontal="center"/>
    </xf>
    <xf numFmtId="0" fontId="0" fillId="2" borderId="7" xfId="0" applyFill="1" applyBorder="1" applyAlignment="1">
      <alignment horizontal="center"/>
    </xf>
    <xf numFmtId="0" fontId="1" fillId="3" borderId="12" xfId="0" applyFont="1" applyFill="1" applyBorder="1" applyAlignment="1">
      <alignment horizontal="center" vertical="center"/>
    </xf>
    <xf numFmtId="0" fontId="1" fillId="3" borderId="0" xfId="0" applyFont="1" applyFill="1" applyAlignment="1">
      <alignment horizontal="center" vertical="center"/>
    </xf>
    <xf numFmtId="0" fontId="1" fillId="3" borderId="13" xfId="0" applyFont="1" applyFill="1" applyBorder="1" applyAlignment="1">
      <alignment horizontal="center" vertical="center"/>
    </xf>
    <xf numFmtId="0" fontId="0" fillId="2" borderId="5" xfId="0" applyFill="1" applyBorder="1" applyAlignment="1">
      <alignment horizontal="center"/>
    </xf>
    <xf numFmtId="0" fontId="0" fillId="2" borderId="11" xfId="0" applyFill="1" applyBorder="1" applyAlignment="1">
      <alignment horizontal="center"/>
    </xf>
    <xf numFmtId="0" fontId="0" fillId="2" borderId="6" xfId="0" applyFill="1" applyBorder="1" applyAlignment="1">
      <alignment horizontal="center"/>
    </xf>
    <xf numFmtId="0" fontId="2" fillId="4" borderId="9" xfId="0" applyFont="1" applyFill="1" applyBorder="1" applyAlignment="1">
      <alignment horizontal="center"/>
    </xf>
    <xf numFmtId="0" fontId="2" fillId="4" borderId="14" xfId="0" applyFont="1" applyFill="1" applyBorder="1" applyAlignment="1">
      <alignment horizontal="center"/>
    </xf>
    <xf numFmtId="0" fontId="2" fillId="4" borderId="7" xfId="0" applyFont="1" applyFill="1" applyBorder="1" applyAlignment="1">
      <alignment horizontal="center"/>
    </xf>
    <xf numFmtId="0" fontId="1" fillId="5" borderId="8" xfId="0" applyFont="1" applyFill="1" applyBorder="1" applyAlignment="1">
      <alignment horizontal="left" vertical="center"/>
    </xf>
    <xf numFmtId="0" fontId="0" fillId="2" borderId="12" xfId="0" applyFill="1" applyBorder="1" applyAlignment="1">
      <alignment horizontal="center"/>
    </xf>
    <xf numFmtId="0" fontId="0" fillId="2" borderId="0" xfId="0" applyFill="1" applyAlignment="1">
      <alignment horizontal="center"/>
    </xf>
    <xf numFmtId="0" fontId="0" fillId="2" borderId="13"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1" fillId="3" borderId="9"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7" xfId="0" applyFont="1" applyFill="1" applyBorder="1" applyAlignment="1">
      <alignment horizontal="center" vertical="center"/>
    </xf>
    <xf numFmtId="15" fontId="9" fillId="2" borderId="1" xfId="0" applyNumberFormat="1" applyFont="1" applyFill="1" applyBorder="1" applyAlignment="1">
      <alignment horizontal="center"/>
    </xf>
    <xf numFmtId="0" fontId="9" fillId="2" borderId="1" xfId="0" applyFont="1" applyFill="1" applyBorder="1" applyAlignment="1">
      <alignment horizontal="center"/>
    </xf>
    <xf numFmtId="0" fontId="11" fillId="10" borderId="10" xfId="0" applyFont="1" applyFill="1" applyBorder="1" applyAlignment="1">
      <alignment vertical="center"/>
    </xf>
    <xf numFmtId="0" fontId="11" fillId="10" borderId="15" xfId="0" applyFont="1" applyFill="1" applyBorder="1" applyAlignment="1">
      <alignment vertical="center"/>
    </xf>
    <xf numFmtId="0" fontId="11" fillId="11" borderId="10" xfId="0" applyFont="1" applyFill="1" applyBorder="1" applyAlignment="1">
      <alignment vertical="center"/>
    </xf>
    <xf numFmtId="0" fontId="11" fillId="11" borderId="15" xfId="0" applyFont="1" applyFill="1" applyBorder="1" applyAlignment="1">
      <alignment vertical="center"/>
    </xf>
    <xf numFmtId="0" fontId="11" fillId="10" borderId="8" xfId="0" applyFont="1" applyFill="1" applyBorder="1" applyAlignment="1">
      <alignment vertical="center"/>
    </xf>
    <xf numFmtId="0" fontId="11" fillId="11" borderId="8" xfId="0" applyFont="1" applyFill="1" applyBorder="1" applyAlignment="1">
      <alignment vertical="center"/>
    </xf>
    <xf numFmtId="0" fontId="19" fillId="10" borderId="10" xfId="0" applyFont="1" applyFill="1" applyBorder="1" applyAlignment="1">
      <alignment vertical="center"/>
    </xf>
    <xf numFmtId="0" fontId="19" fillId="10" borderId="15" xfId="0" applyFont="1" applyFill="1" applyBorder="1" applyAlignment="1">
      <alignment vertical="center"/>
    </xf>
    <xf numFmtId="0" fontId="19" fillId="10" borderId="8" xfId="0" applyFont="1" applyFill="1" applyBorder="1" applyAlignment="1">
      <alignment vertical="center"/>
    </xf>
    <xf numFmtId="0" fontId="19" fillId="11" borderId="10" xfId="0" applyFont="1" applyFill="1" applyBorder="1" applyAlignment="1">
      <alignment vertical="center" wrapText="1"/>
    </xf>
    <xf numFmtId="0" fontId="19" fillId="11" borderId="15" xfId="0" applyFont="1" applyFill="1" applyBorder="1" applyAlignment="1">
      <alignment vertical="center" wrapText="1"/>
    </xf>
    <xf numFmtId="0" fontId="19" fillId="11" borderId="8" xfId="0" applyFont="1" applyFill="1" applyBorder="1" applyAlignment="1">
      <alignment vertical="center" wrapText="1"/>
    </xf>
  </cellXfs>
  <cellStyles count="1">
    <cellStyle name="Normal" xfId="0" builtinId="0"/>
  </cellStyles>
  <dxfs count="1379">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border diagonalUp="0" diagonalDown="0">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bottom style="medium">
          <color auto="1"/>
        </bottom>
        <vertical/>
        <horizontal/>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right style="medium">
          <color auto="1"/>
        </right>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bottom style="medium">
          <color auto="1"/>
        </bottom>
        <vertical/>
        <horizontal/>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right style="medium">
          <color auto="1"/>
        </right>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bottom style="medium">
          <color auto="1"/>
        </bottom>
        <vertical/>
        <horizontal/>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right style="medium">
          <color auto="1"/>
        </right>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bottom style="medium">
          <color auto="1"/>
        </bottom>
        <vertical/>
        <horizontal/>
      </border>
    </dxf>
    <dxf>
      <border diagonalUp="0" diagonalDown="0" outline="0">
        <left style="medium">
          <color auto="1"/>
        </left>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right style="medium">
          <color auto="1"/>
        </right>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numFmt numFmtId="1" formatCode="0"/>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1378"/>
      <tableStyleElement type="firstColumn" dxfId="1377"/>
    </tableStyle>
    <tableStyle name="Table Style 2" pivot="0" count="2" xr9:uid="{00000000-0011-0000-FFFF-FFFF01000000}">
      <tableStyleElement type="wholeTable" dxfId="1376"/>
      <tableStyleElement type="firstColumn" dxfId="1375"/>
    </tableStyle>
    <tableStyle name="Table Style 3" pivot="0" count="4" xr9:uid="{00000000-0011-0000-FFFF-FFFF02000000}">
      <tableStyleElement type="wholeTable" dxfId="1374"/>
      <tableStyleElement type="headerRow" dxfId="1373"/>
      <tableStyleElement type="firstColumn" dxfId="1372"/>
      <tableStyleElement type="secondColumnStripe" dxfId="1371"/>
    </tableStyle>
  </tableStyles>
  <colors>
    <mruColors>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285750</xdr:rowOff>
    </xdr:from>
    <xdr:to>
      <xdr:col>18</xdr:col>
      <xdr:colOff>6350</xdr:colOff>
      <xdr:row>84</xdr:row>
      <xdr:rowOff>127000</xdr:rowOff>
    </xdr:to>
    <xdr:sp macro="" textlink="">
      <xdr:nvSpPr>
        <xdr:cNvPr id="2" name="TextBox 1">
          <a:extLst>
            <a:ext uri="{FF2B5EF4-FFF2-40B4-BE49-F238E27FC236}">
              <a16:creationId xmlns:a16="http://schemas.microsoft.com/office/drawing/2014/main" id="{1AB34A0D-1CC8-43BA-84BB-B656D8E412A9}"/>
            </a:ext>
          </a:extLst>
        </xdr:cNvPr>
        <xdr:cNvSpPr txBox="1"/>
      </xdr:nvSpPr>
      <xdr:spPr>
        <a:xfrm>
          <a:off x="628650" y="358140"/>
          <a:ext cx="10695305" cy="1497457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2000" b="0" u="none">
              <a:solidFill>
                <a:schemeClr val="accent5">
                  <a:lumMod val="50000"/>
                </a:schemeClr>
              </a:solidFill>
              <a:latin typeface="Arial" panose="020B0604020202020204" pitchFamily="34" charset="0"/>
              <a:cs typeface="Arial" panose="020B0604020202020204" pitchFamily="34" charset="0"/>
            </a:rPr>
            <a:t>Progressive</a:t>
          </a:r>
          <a:r>
            <a:rPr lang="en-AU" sz="2000" b="0" u="none" baseline="0">
              <a:solidFill>
                <a:schemeClr val="accent5">
                  <a:lumMod val="50000"/>
                </a:schemeClr>
              </a:solidFill>
              <a:latin typeface="Arial" panose="020B0604020202020204" pitchFamily="34" charset="0"/>
              <a:cs typeface="Arial" panose="020B0604020202020204" pitchFamily="34" charset="0"/>
            </a:rPr>
            <a:t> Rehabilitation and Closure Plan Schedule template</a:t>
          </a:r>
        </a:p>
        <a:p>
          <a:pPr algn="ctr"/>
          <a:endParaRPr lang="en-AU" sz="1100" b="1" u="sng">
            <a:solidFill>
              <a:schemeClr val="dk1"/>
            </a:solidFill>
            <a:effectLst/>
            <a:latin typeface="Arial" panose="020B0604020202020204" pitchFamily="34" charset="0"/>
            <a:ea typeface="+mn-ea"/>
            <a:cs typeface="Arial" panose="020B0604020202020204" pitchFamily="34" charset="0"/>
          </a:endParaRPr>
        </a:p>
        <a:p>
          <a:pPr algn="l"/>
          <a:r>
            <a:rPr lang="en-AU" sz="1600" b="1" u="sng">
              <a:solidFill>
                <a:schemeClr val="accent5">
                  <a:lumMod val="50000"/>
                </a:schemeClr>
              </a:solidFill>
              <a:effectLst/>
              <a:latin typeface="Arial" panose="020B0604020202020204" pitchFamily="34" charset="0"/>
              <a:ea typeface="+mn-ea"/>
              <a:cs typeface="Arial" panose="020B0604020202020204" pitchFamily="34" charset="0"/>
            </a:rPr>
            <a:t>Instructions</a:t>
          </a:r>
          <a:r>
            <a:rPr lang="en-AU" sz="1100" b="1" u="sng" baseline="0">
              <a:solidFill>
                <a:schemeClr val="accent5">
                  <a:lumMod val="50000"/>
                </a:schemeClr>
              </a:solidFill>
              <a:effectLst/>
              <a:latin typeface="Arial" panose="020B0604020202020204" pitchFamily="34" charset="0"/>
              <a:ea typeface="+mn-ea"/>
              <a:cs typeface="Arial" panose="020B0604020202020204" pitchFamily="34" charset="0"/>
            </a:rPr>
            <a:t> </a:t>
          </a:r>
          <a:endParaRPr lang="en-AU" sz="1800" b="1" u="sng" baseline="0">
            <a:solidFill>
              <a:schemeClr val="accent5">
                <a:lumMod val="50000"/>
              </a:schemeClr>
            </a:solidFill>
            <a:latin typeface="Arial" panose="020B0604020202020204" pitchFamily="34" charset="0"/>
            <a:cs typeface="Arial" panose="020B0604020202020204" pitchFamily="34" charset="0"/>
          </a:endParaRPr>
        </a:p>
        <a:p>
          <a:endParaRPr lang="en-AU" sz="1100" b="0" u="none" baseline="0">
            <a:latin typeface="Arial" panose="020B0604020202020204" pitchFamily="34" charset="0"/>
            <a:cs typeface="Arial" panose="020B0604020202020204" pitchFamily="34" charset="0"/>
          </a:endParaRPr>
        </a:p>
        <a:p>
          <a:pPr algn="l"/>
          <a:r>
            <a:rPr lang="en-AU" sz="1200" b="1" u="sng">
              <a:latin typeface="Arial" panose="020B0604020202020204" pitchFamily="34" charset="0"/>
              <a:cs typeface="Arial" panose="020B0604020202020204" pitchFamily="34" charset="0"/>
            </a:rPr>
            <a:t>General Instructions:</a:t>
          </a:r>
        </a:p>
        <a:p>
          <a:endParaRPr lang="en-AU" sz="1100" b="0" u="sng">
            <a:latin typeface="Arial" panose="020B0604020202020204" pitchFamily="34" charset="0"/>
            <a:cs typeface="Arial" panose="020B0604020202020204" pitchFamily="34" charset="0"/>
          </a:endParaRPr>
        </a:p>
        <a:p>
          <a:r>
            <a:rPr lang="en-AU" sz="1100" b="0">
              <a:solidFill>
                <a:schemeClr val="dk1"/>
              </a:solidFill>
              <a:effectLst/>
              <a:latin typeface="Arial" panose="020B0604020202020204" pitchFamily="34" charset="0"/>
              <a:ea typeface="+mn-ea"/>
              <a:cs typeface="Arial" panose="020B0604020202020204" pitchFamily="34" charset="0"/>
            </a:rPr>
            <a:t>-</a:t>
          </a:r>
          <a:r>
            <a:rPr lang="en-AU" sz="1100" b="0" baseline="0">
              <a:solidFill>
                <a:schemeClr val="dk1"/>
              </a:solidFill>
              <a:effectLst/>
              <a:latin typeface="Arial" panose="020B0604020202020204" pitchFamily="34" charset="0"/>
              <a:ea typeface="+mn-ea"/>
              <a:cs typeface="Arial" panose="020B0604020202020204" pitchFamily="34" charset="0"/>
            </a:rPr>
            <a:t> </a:t>
          </a:r>
          <a:r>
            <a:rPr lang="en-AU" sz="1100" b="1" baseline="0">
              <a:solidFill>
                <a:schemeClr val="dk1"/>
              </a:solidFill>
              <a:effectLst/>
              <a:latin typeface="Arial" panose="020B0604020202020204" pitchFamily="34" charset="0"/>
              <a:ea typeface="+mn-ea"/>
              <a:cs typeface="Arial" panose="020B0604020202020204" pitchFamily="34" charset="0"/>
            </a:rPr>
            <a:t>This </a:t>
          </a:r>
          <a:r>
            <a:rPr lang="en-AU" sz="1100" b="1" baseline="0">
              <a:solidFill>
                <a:schemeClr val="tx1"/>
              </a:solidFill>
              <a:effectLst/>
              <a:latin typeface="Arial" panose="020B0604020202020204" pitchFamily="34" charset="0"/>
              <a:ea typeface="+mn-ea"/>
              <a:cs typeface="Arial" panose="020B0604020202020204" pitchFamily="34" charset="0"/>
            </a:rPr>
            <a:t>form or ESR/2025/7103 (Word template) must </a:t>
          </a:r>
          <a:r>
            <a:rPr lang="en-AU" sz="1100" b="1" baseline="0">
              <a:solidFill>
                <a:schemeClr val="dk1"/>
              </a:solidFill>
              <a:effectLst/>
              <a:latin typeface="Arial" panose="020B0604020202020204" pitchFamily="34" charset="0"/>
              <a:ea typeface="+mn-ea"/>
              <a:cs typeface="Arial" panose="020B0604020202020204" pitchFamily="34" charset="0"/>
            </a:rPr>
            <a:t>be used for completing a PRCP schedule for the submission of a progressive rehabilitation and closure plan (PRC plan). </a:t>
          </a:r>
          <a:endParaRPr lang="en-AU" b="1">
            <a:effectLst/>
            <a:latin typeface="Arial" panose="020B0604020202020204" pitchFamily="34" charset="0"/>
            <a:cs typeface="Arial" panose="020B0604020202020204" pitchFamily="34" charset="0"/>
          </a:endParaRPr>
        </a:p>
        <a:p>
          <a:r>
            <a:rPr lang="en-AU" sz="1100" b="0" baseline="0">
              <a:solidFill>
                <a:schemeClr val="dk1"/>
              </a:solidFill>
              <a:effectLst/>
              <a:latin typeface="Arial" panose="020B0604020202020204" pitchFamily="34" charset="0"/>
              <a:ea typeface="+mn-ea"/>
              <a:cs typeface="Arial" panose="020B0604020202020204" pitchFamily="34" charset="0"/>
            </a:rPr>
            <a:t>- </a:t>
          </a:r>
          <a:r>
            <a:rPr lang="en-AU" sz="1100" b="1" baseline="0">
              <a:solidFill>
                <a:schemeClr val="dk1"/>
              </a:solidFill>
              <a:effectLst/>
              <a:latin typeface="Arial" panose="020B0604020202020204" pitchFamily="34" charset="0"/>
              <a:ea typeface="+mn-ea"/>
              <a:cs typeface="Arial" panose="020B0604020202020204" pitchFamily="34" charset="0"/>
            </a:rPr>
            <a:t>See the PRCP schedule section of the PRC plan guideline (ESR/2019/4964) for further information requirements.</a:t>
          </a:r>
          <a:endParaRPr lang="en-AU" b="1">
            <a:effectLst/>
            <a:latin typeface="Arial" panose="020B0604020202020204" pitchFamily="34" charset="0"/>
            <a:cs typeface="Arial" panose="020B0604020202020204" pitchFamily="34" charset="0"/>
          </a:endParaRPr>
        </a:p>
        <a:p>
          <a:endParaRPr lang="en-AU" sz="1100" b="0" u="none" baseline="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Each RA and IA sheet contains </a:t>
          </a:r>
          <a:r>
            <a:rPr kumimoji="0" lang="en-AU"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two separate excel tables </a:t>
          </a:r>
          <a:r>
            <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Add a new column or row to each table </a:t>
          </a:r>
          <a:r>
            <a:rPr lang="en-AU" sz="1100" b="0" i="0" baseline="0">
              <a:solidFill>
                <a:schemeClr val="dk1"/>
              </a:solidFill>
              <a:effectLst/>
              <a:latin typeface="Arial" panose="020B0604020202020204" pitchFamily="34" charset="0"/>
              <a:ea typeface="+mn-ea"/>
              <a:cs typeface="Arial" panose="020B0604020202020204" pitchFamily="34" charset="0"/>
            </a:rPr>
            <a:t>as required </a:t>
          </a:r>
          <a:r>
            <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See the PRC plan guideline for a list of reference milestones and further information for developing additional site-specific milestones where appropriate.</a:t>
          </a:r>
        </a:p>
        <a:p>
          <a:pPr algn="l"/>
          <a:endParaRPr lang="en-AU" sz="1400" b="1" u="sng" baseline="0">
            <a:latin typeface="Arial" panose="020B0604020202020204" pitchFamily="34" charset="0"/>
            <a:cs typeface="Arial" panose="020B0604020202020204" pitchFamily="34" charset="0"/>
          </a:endParaRPr>
        </a:p>
        <a:p>
          <a:pPr algn="l"/>
          <a:r>
            <a:rPr lang="en-AU" sz="1400" b="1" u="sng" baseline="0">
              <a:solidFill>
                <a:schemeClr val="accent5">
                  <a:lumMod val="50000"/>
                </a:schemeClr>
              </a:solidFill>
              <a:latin typeface="Arial" panose="020B0604020202020204" pitchFamily="34" charset="0"/>
              <a:cs typeface="Arial" panose="020B0604020202020204" pitchFamily="34" charset="0"/>
            </a:rPr>
            <a:t>Further Instructions when inputting PMLUs</a:t>
          </a:r>
        </a:p>
        <a:p>
          <a:pPr algn="l"/>
          <a:endParaRPr lang="en-AU" sz="1200" b="1" u="sng">
            <a:latin typeface="Arial" panose="020B0604020202020204" pitchFamily="34" charset="0"/>
            <a:cs typeface="Arial" panose="020B0604020202020204" pitchFamily="34" charset="0"/>
          </a:endParaRPr>
        </a:p>
        <a:p>
          <a:pPr algn="l"/>
          <a:r>
            <a:rPr lang="en-AU" sz="1200" b="1" u="sng">
              <a:latin typeface="Arial" panose="020B0604020202020204" pitchFamily="34" charset="0"/>
              <a:cs typeface="Arial" panose="020B0604020202020204" pitchFamily="34" charset="0"/>
            </a:rPr>
            <a:t>Headings under Rehabilitation</a:t>
          </a:r>
          <a:r>
            <a:rPr lang="en-AU" sz="1200" b="1" u="sng" baseline="0">
              <a:latin typeface="Arial" panose="020B0604020202020204" pitchFamily="34" charset="0"/>
              <a:cs typeface="Arial" panose="020B0604020202020204" pitchFamily="34" charset="0"/>
            </a:rPr>
            <a:t> Area (RA)</a:t>
          </a:r>
          <a:r>
            <a:rPr lang="en-AU" sz="1200" b="1" u="sng">
              <a:latin typeface="Arial" panose="020B0604020202020204" pitchFamily="34" charset="0"/>
              <a:cs typeface="Arial" panose="020B0604020202020204" pitchFamily="34" charset="0"/>
            </a:rPr>
            <a:t> sheets</a:t>
          </a:r>
          <a:endParaRPr lang="en-AU" sz="1200" b="1" u="sng" baseline="0">
            <a:latin typeface="Arial" panose="020B0604020202020204" pitchFamily="34" charset="0"/>
            <a:cs typeface="Arial" panose="020B0604020202020204" pitchFamily="34" charset="0"/>
          </a:endParaRPr>
        </a:p>
        <a:p>
          <a:pPr algn="l"/>
          <a:endParaRPr lang="en-AU" sz="1100" b="0" u="none" baseline="0">
            <a:latin typeface="Arial" panose="020B0604020202020204" pitchFamily="34" charset="0"/>
            <a:cs typeface="Arial" panose="020B0604020202020204" pitchFamily="34" charset="0"/>
          </a:endParaRPr>
        </a:p>
        <a:p>
          <a:pPr algn="l"/>
          <a:r>
            <a:rPr lang="en-AU" sz="1100" b="0" u="sng" baseline="0">
              <a:latin typeface="Arial" panose="020B0604020202020204" pitchFamily="34" charset="0"/>
              <a:cs typeface="Arial" panose="020B0604020202020204" pitchFamily="34" charset="0"/>
            </a:rPr>
            <a:t>Rehabilitation area -</a:t>
          </a:r>
          <a:r>
            <a:rPr lang="en-AU" sz="1100" b="0" u="none" baseline="0">
              <a:latin typeface="Arial" panose="020B0604020202020204" pitchFamily="34" charset="0"/>
              <a:cs typeface="Arial" panose="020B0604020202020204" pitchFamily="34" charset="0"/>
            </a:rPr>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latin typeface="Arial" panose="020B0604020202020204" pitchFamily="34" charset="0"/>
            <a:cs typeface="Arial" panose="020B0604020202020204" pitchFamily="34" charset="0"/>
          </a:endParaRPr>
        </a:p>
        <a:p>
          <a:pPr algn="l"/>
          <a:r>
            <a:rPr lang="en-AU" sz="1100" b="0" u="sng" baseline="0">
              <a:latin typeface="Arial" panose="020B0604020202020204" pitchFamily="34" charset="0"/>
              <a:cs typeface="Arial" panose="020B0604020202020204" pitchFamily="34" charset="0"/>
            </a:rPr>
            <a:t>Relevant activities -</a:t>
          </a:r>
          <a:r>
            <a:rPr lang="en-AU" sz="1100" b="0" u="none" baseline="0">
              <a:latin typeface="Arial" panose="020B0604020202020204" pitchFamily="34" charset="0"/>
              <a:cs typeface="Arial" panose="020B0604020202020204" pitchFamily="34" charset="0"/>
            </a:rPr>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latin typeface="Arial" panose="020B0604020202020204" pitchFamily="34" charset="0"/>
            <a:cs typeface="Arial" panose="020B0604020202020204" pitchFamily="34" charset="0"/>
          </a:endParaRPr>
        </a:p>
        <a:p>
          <a:pPr algn="l"/>
          <a:r>
            <a:rPr lang="en-AU" sz="1100" b="0" u="sng" baseline="0">
              <a:latin typeface="Arial" panose="020B0604020202020204" pitchFamily="34" charset="0"/>
              <a:cs typeface="Arial" panose="020B0604020202020204" pitchFamily="34" charset="0"/>
            </a:rPr>
            <a:t>Total size of rehabilitation area (ha) -</a:t>
          </a:r>
          <a:r>
            <a:rPr lang="en-AU" sz="1100" b="0" u="none" baseline="0">
              <a:latin typeface="Arial" panose="020B0604020202020204" pitchFamily="34" charset="0"/>
              <a:cs typeface="Arial" panose="020B0604020202020204" pitchFamily="34" charset="0"/>
            </a:rPr>
            <a:t> Total size of rehabilitation area in hectares. </a:t>
          </a:r>
        </a:p>
        <a:p>
          <a:pPr algn="l"/>
          <a:endParaRPr lang="en-AU" sz="1100" b="0" u="none" baseline="0">
            <a:latin typeface="Arial" panose="020B0604020202020204" pitchFamily="34" charset="0"/>
            <a:cs typeface="Arial" panose="020B0604020202020204" pitchFamily="34" charset="0"/>
          </a:endParaRPr>
        </a:p>
        <a:p>
          <a:pPr algn="l"/>
          <a:r>
            <a:rPr lang="en-AU" sz="1100" b="0" u="sng" baseline="0">
              <a:latin typeface="Arial" panose="020B0604020202020204" pitchFamily="34" charset="0"/>
              <a:cs typeface="Arial" panose="020B0604020202020204" pitchFamily="34" charset="0"/>
            </a:rPr>
            <a:t>Commencement of first milestone -</a:t>
          </a:r>
          <a:r>
            <a:rPr lang="en-AU" sz="1100" b="0" u="none" baseline="0">
              <a:latin typeface="Arial" panose="020B0604020202020204" pitchFamily="34" charset="0"/>
              <a:cs typeface="Arial" panose="020B0604020202020204" pitchFamily="34" charset="0"/>
            </a:rPr>
            <a:t> The applicant must nominate a date for when the first milestone for the rehabilitation area will commence. The milestone reference for the first milestone must be included in the heading. </a:t>
          </a:r>
        </a:p>
        <a:p>
          <a:pPr algn="l"/>
          <a:endParaRPr lang="en-AU" sz="1100" b="0" u="none" baseline="0">
            <a:latin typeface="Arial" panose="020B0604020202020204" pitchFamily="34" charset="0"/>
            <a:cs typeface="Arial" panose="020B0604020202020204" pitchFamily="34" charset="0"/>
          </a:endParaRPr>
        </a:p>
        <a:p>
          <a:pPr algn="l"/>
          <a:r>
            <a:rPr lang="en-AU" sz="1100" b="0" u="sng" baseline="0">
              <a:latin typeface="Arial" panose="020B0604020202020204" pitchFamily="34" charset="0"/>
              <a:cs typeface="Arial" panose="020B0604020202020204" pitchFamily="34" charset="0"/>
            </a:rPr>
            <a:t>PMLU -</a:t>
          </a:r>
          <a:r>
            <a:rPr lang="en-AU" sz="1100" b="0" u="none" baseline="0">
              <a:latin typeface="Arial" panose="020B0604020202020204" pitchFamily="34" charset="0"/>
              <a:cs typeface="Arial" panose="020B0604020202020204" pitchFamily="34" charset="0"/>
            </a:rPr>
            <a:t> The PMLU must align with those identified in the rehabilitation planning part of the PRC plan and in the proposed final site design. </a:t>
          </a:r>
          <a:endParaRPr lang="en-AU" sz="1100" b="0" u="sng" baseline="0">
            <a:latin typeface="Arial" panose="020B0604020202020204" pitchFamily="34" charset="0"/>
            <a:cs typeface="Arial" panose="020B0604020202020204" pitchFamily="34" charset="0"/>
          </a:endParaRPr>
        </a:p>
        <a:p>
          <a:pPr algn="l"/>
          <a:endParaRPr lang="en-AU" sz="1100" b="0" u="none" baseline="0">
            <a:latin typeface="Arial" panose="020B0604020202020204" pitchFamily="34" charset="0"/>
            <a:cs typeface="Arial" panose="020B0604020202020204" pitchFamily="34" charset="0"/>
          </a:endParaRPr>
        </a:p>
        <a:p>
          <a:pPr algn="l"/>
          <a:r>
            <a:rPr lang="en-AU" sz="1200" b="0" u="sng" baseline="0">
              <a:latin typeface="Arial" panose="020B0604020202020204" pitchFamily="34" charset="0"/>
              <a:cs typeface="Arial" panose="020B0604020202020204" pitchFamily="34" charset="0"/>
            </a:rPr>
            <a:t>Date area is available -</a:t>
          </a:r>
          <a:r>
            <a:rPr lang="en-AU" sz="1200" b="0" u="none" baseline="0">
              <a:latin typeface="Arial" panose="020B0604020202020204" pitchFamily="34" charset="0"/>
              <a:cs typeface="Arial" panose="020B0604020202020204" pitchFamily="34" charset="0"/>
            </a:rPr>
            <a:t> </a:t>
          </a:r>
          <a:r>
            <a:rPr lang="en-AU" sz="1100" b="0" u="none" baseline="0">
              <a:latin typeface="Arial" panose="020B0604020202020204" pitchFamily="34" charset="0"/>
              <a:cs typeface="Arial" panose="020B0604020202020204" pitchFamily="34" charset="0"/>
            </a:rPr>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latin typeface="Arial" panose="020B0604020202020204" pitchFamily="34" charset="0"/>
            <a:cs typeface="Arial" panose="020B0604020202020204" pitchFamily="34" charset="0"/>
          </a:endParaRPr>
        </a:p>
        <a:p>
          <a:pPr algn="l"/>
          <a:r>
            <a:rPr lang="en-AU" sz="1100" b="0" u="sng" baseline="0">
              <a:latin typeface="Arial" panose="020B0604020202020204" pitchFamily="34" charset="0"/>
              <a:cs typeface="Arial" panose="020B0604020202020204" pitchFamily="34" charset="0"/>
            </a:rPr>
            <a:t>Cumulative area available (ha) -</a:t>
          </a:r>
          <a:r>
            <a:rPr lang="en-AU" sz="1100" b="0" u="none" baseline="0">
              <a:latin typeface="Arial" panose="020B0604020202020204" pitchFamily="34" charset="0"/>
              <a:cs typeface="Arial" panose="020B0604020202020204" pitchFamily="34" charset="0"/>
            </a:rPr>
            <a:t> The PRCP schedule must identify the area of land within the rehabilitation area that will become available at a given time. </a:t>
          </a:r>
        </a:p>
        <a:p>
          <a:pPr algn="l"/>
          <a:endParaRPr lang="en-AU" sz="1100" b="0" u="none" baseline="0">
            <a:latin typeface="Arial" panose="020B0604020202020204" pitchFamily="34" charset="0"/>
            <a:cs typeface="Arial" panose="020B0604020202020204" pitchFamily="34" charset="0"/>
          </a:endParaRPr>
        </a:p>
        <a:p>
          <a:pPr algn="l"/>
          <a:r>
            <a:rPr lang="en-AU" sz="1100" b="0" u="sng" baseline="0">
              <a:latin typeface="Arial" panose="020B0604020202020204" pitchFamily="34" charset="0"/>
              <a:cs typeface="Arial" panose="020B0604020202020204" pitchFamily="34" charset="0"/>
            </a:rPr>
            <a:t>Milestone completed by -</a:t>
          </a:r>
          <a:r>
            <a:rPr lang="en-AU" sz="1100" b="0" u="none" baseline="0">
              <a:latin typeface="Arial" panose="020B0604020202020204" pitchFamily="34" charset="0"/>
              <a:cs typeface="Arial" panose="020B0604020202020204" pitchFamily="34" charset="0"/>
            </a:rPr>
            <a:t> The PRCP schedule must identify completion dates for milestones to be completed. </a:t>
          </a:r>
        </a:p>
        <a:p>
          <a:pPr algn="l"/>
          <a:endParaRPr lang="en-AU" sz="1100" b="0" u="none" baseline="0">
            <a:latin typeface="Arial" panose="020B0604020202020204" pitchFamily="34" charset="0"/>
            <a:cs typeface="Arial" panose="020B0604020202020204" pitchFamily="34" charset="0"/>
          </a:endParaRPr>
        </a:p>
        <a:p>
          <a:pPr algn="l"/>
          <a:r>
            <a:rPr lang="en-AU" sz="1100" b="0" u="sng" baseline="0">
              <a:latin typeface="Arial" panose="020B0604020202020204" pitchFamily="34" charset="0"/>
              <a:cs typeface="Arial" panose="020B0604020202020204" pitchFamily="34" charset="0"/>
            </a:rPr>
            <a:t>Cumulative area achieved (ha) -</a:t>
          </a:r>
          <a:r>
            <a:rPr lang="en-AU" sz="1100" b="0" u="none" baseline="0">
              <a:latin typeface="Arial" panose="020B0604020202020204" pitchFamily="34" charset="0"/>
              <a:cs typeface="Arial" panose="020B0604020202020204" pitchFamily="34" charset="0"/>
            </a:rPr>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latin typeface="Arial" panose="020B0604020202020204" pitchFamily="34" charset="0"/>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Arial" panose="020B0604020202020204" pitchFamily="34" charset="0"/>
              <a:ea typeface="+mn-ea"/>
              <a:cs typeface="Arial" panose="020B0604020202020204" pitchFamily="34" charset="0"/>
            </a:rPr>
            <a:t>Headings under Rehabilitation</a:t>
          </a:r>
          <a:r>
            <a:rPr lang="en-AU" sz="1100" b="1" u="sng" baseline="0">
              <a:solidFill>
                <a:schemeClr val="dk1"/>
              </a:solidFill>
              <a:effectLst/>
              <a:latin typeface="Arial" panose="020B0604020202020204" pitchFamily="34" charset="0"/>
              <a:ea typeface="+mn-ea"/>
              <a:cs typeface="Arial" panose="020B0604020202020204" pitchFamily="34" charset="0"/>
            </a:rPr>
            <a:t> Area Milestones</a:t>
          </a:r>
          <a:r>
            <a:rPr lang="en-AU" sz="1100" b="1" u="sng">
              <a:solidFill>
                <a:schemeClr val="dk1"/>
              </a:solidFill>
              <a:effectLst/>
              <a:latin typeface="Arial" panose="020B0604020202020204" pitchFamily="34" charset="0"/>
              <a:ea typeface="+mn-ea"/>
              <a:cs typeface="Arial" panose="020B0604020202020204" pitchFamily="34" charset="0"/>
            </a:rPr>
            <a:t> sheet</a:t>
          </a:r>
          <a:endParaRPr lang="en-AU">
            <a:effectLst/>
            <a:latin typeface="Arial" panose="020B0604020202020204" pitchFamily="34" charset="0"/>
            <a:cs typeface="Arial" panose="020B0604020202020204" pitchFamily="34" charset="0"/>
          </a:endParaRPr>
        </a:p>
        <a:p>
          <a:pPr algn="l"/>
          <a:endParaRPr lang="en-AU" sz="1100" b="0" u="none" baseline="0">
            <a:latin typeface="Arial" panose="020B0604020202020204" pitchFamily="34" charset="0"/>
            <a:cs typeface="Arial" panose="020B0604020202020204" pitchFamily="34" charset="0"/>
          </a:endParaRPr>
        </a:p>
        <a:p>
          <a:pPr algn="l"/>
          <a:r>
            <a:rPr lang="en-AU" sz="1100" b="0" u="sng" baseline="0">
              <a:latin typeface="Arial" panose="020B0604020202020204" pitchFamily="34" charset="0"/>
              <a:cs typeface="Arial" panose="020B0604020202020204" pitchFamily="34" charset="0"/>
            </a:rPr>
            <a:t>Rehabilitation milestone</a:t>
          </a:r>
          <a:r>
            <a:rPr lang="en-AU" sz="1100" b="0" u="none" baseline="0">
              <a:latin typeface="Arial" panose="020B0604020202020204" pitchFamily="34" charset="0"/>
              <a:cs typeface="Arial" panose="020B0604020202020204" pitchFamily="34" charset="0"/>
            </a:rPr>
            <a:t> &amp; </a:t>
          </a:r>
          <a:r>
            <a:rPr lang="en-AU" sz="1100" b="0" u="sng" baseline="0">
              <a:latin typeface="Arial" panose="020B0604020202020204" pitchFamily="34" charset="0"/>
              <a:cs typeface="Arial" panose="020B0604020202020204" pitchFamily="34" charset="0"/>
            </a:rPr>
            <a:t>Milestone criteria -</a:t>
          </a:r>
          <a:r>
            <a:rPr lang="en-AU" sz="1100" b="0" u="none" baseline="0">
              <a:latin typeface="Arial" panose="020B0604020202020204" pitchFamily="34" charset="0"/>
              <a:cs typeface="Arial" panose="020B0604020202020204" pitchFamily="34" charset="0"/>
            </a:rPr>
            <a:t> The “rehabilitation milestone” is a short description of the rehabilitation activities. The "milestone criteria" must be able to demonstrate achievement of the milestone. </a:t>
          </a:r>
        </a:p>
        <a:p>
          <a:pPr algn="l"/>
          <a:endParaRPr lang="en-AU" sz="1100" b="0" u="none" baseline="0">
            <a:latin typeface="Arial" panose="020B0604020202020204" pitchFamily="34" charset="0"/>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accent5">
                  <a:lumMod val="50000"/>
                </a:schemeClr>
              </a:solidFill>
              <a:effectLst/>
              <a:latin typeface="Arial" panose="020B0604020202020204" pitchFamily="34" charset="0"/>
              <a:ea typeface="+mn-ea"/>
              <a:cs typeface="Arial" panose="020B0604020202020204" pitchFamily="34" charset="0"/>
            </a:rPr>
            <a:t>Further Instructions when inputting NUMAs</a:t>
          </a:r>
          <a:endParaRPr lang="en-AU" sz="1600">
            <a:solidFill>
              <a:schemeClr val="accent5">
                <a:lumMod val="50000"/>
              </a:schemeClr>
            </a:solidFill>
            <a:effectLst/>
            <a:latin typeface="Arial" panose="020B0604020202020204" pitchFamily="34" charset="0"/>
            <a:cs typeface="Arial" panose="020B0604020202020204" pitchFamily="34" charset="0"/>
          </a:endParaRPr>
        </a:p>
        <a:p>
          <a:pPr algn="l"/>
          <a:endParaRPr lang="en-AU" sz="1200" b="1" u="sng" baseline="0">
            <a:latin typeface="Arial" panose="020B0604020202020204" pitchFamily="34" charset="0"/>
            <a:cs typeface="Arial" panose="020B0604020202020204" pitchFamily="34" charset="0"/>
          </a:endParaRPr>
        </a:p>
        <a:p>
          <a:pPr algn="l"/>
          <a:r>
            <a:rPr lang="en-AU" sz="1200" b="1" u="sng" baseline="0">
              <a:latin typeface="Arial" panose="020B0604020202020204" pitchFamily="34" charset="0"/>
              <a:cs typeface="Arial" panose="020B0604020202020204" pitchFamily="34" charset="0"/>
            </a:rPr>
            <a:t>Headings under Improvement Area (IA) sheets</a:t>
          </a:r>
        </a:p>
        <a:p>
          <a:pPr algn="l"/>
          <a:endParaRPr lang="en-AU" sz="1100" b="0" u="none" baseline="0">
            <a:latin typeface="Arial" panose="020B0604020202020204" pitchFamily="34" charset="0"/>
            <a:cs typeface="Arial" panose="020B0604020202020204" pitchFamily="34" charset="0"/>
          </a:endParaRPr>
        </a:p>
        <a:p>
          <a:pPr algn="l"/>
          <a:r>
            <a:rPr lang="en-AU" sz="1100" b="0" u="sng">
              <a:latin typeface="Arial" panose="020B0604020202020204" pitchFamily="34" charset="0"/>
              <a:cs typeface="Arial" panose="020B0604020202020204" pitchFamily="34" charset="0"/>
            </a:rPr>
            <a:t>Improvement area </a:t>
          </a:r>
          <a:r>
            <a:rPr lang="en-AU" sz="1100" b="0" u="none">
              <a:latin typeface="Arial" panose="020B0604020202020204" pitchFamily="34" charset="0"/>
              <a:cs typeface="Arial" panose="020B0604020202020204" pitchFamily="34" charset="0"/>
            </a:rPr>
            <a:t>- The improvement area must align with the spatial information included in the rehabilitation planning part of the PRC plan. This area must have the same NUMA and same milestones applied to the whole area. </a:t>
          </a:r>
        </a:p>
        <a:p>
          <a:pPr algn="l"/>
          <a:endParaRPr lang="en-AU" sz="1100" b="0" u="none">
            <a:latin typeface="Arial" panose="020B0604020202020204" pitchFamily="34" charset="0"/>
            <a:cs typeface="Arial" panose="020B0604020202020204" pitchFamily="34" charset="0"/>
          </a:endParaRPr>
        </a:p>
        <a:p>
          <a:pPr algn="l"/>
          <a:r>
            <a:rPr lang="en-AU" sz="1100" b="0" u="sng">
              <a:latin typeface="Arial" panose="020B0604020202020204" pitchFamily="34" charset="0"/>
              <a:cs typeface="Arial" panose="020B0604020202020204" pitchFamily="34" charset="0"/>
            </a:rPr>
            <a:t>Relevant activities </a:t>
          </a:r>
          <a:r>
            <a:rPr lang="en-AU" sz="1100" b="0" u="none">
              <a:latin typeface="Arial" panose="020B0604020202020204" pitchFamily="34" charset="0"/>
              <a:cs typeface="Arial" panose="020B0604020202020204" pitchFamily="34" charset="0"/>
            </a:rPr>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latin typeface="Arial" panose="020B0604020202020204" pitchFamily="34" charset="0"/>
            <a:cs typeface="Arial" panose="020B0604020202020204" pitchFamily="34" charset="0"/>
          </a:endParaRPr>
        </a:p>
        <a:p>
          <a:pPr algn="l"/>
          <a:r>
            <a:rPr lang="en-AU" sz="1100" b="0" u="sng">
              <a:latin typeface="Arial" panose="020B0604020202020204" pitchFamily="34" charset="0"/>
              <a:cs typeface="Arial" panose="020B0604020202020204" pitchFamily="34" charset="0"/>
            </a:rPr>
            <a:t>Total size (ha) </a:t>
          </a:r>
          <a:r>
            <a:rPr lang="en-AU" sz="1100" b="0" u="none">
              <a:latin typeface="Arial" panose="020B0604020202020204" pitchFamily="34" charset="0"/>
              <a:cs typeface="Arial" panose="020B0604020202020204" pitchFamily="34" charset="0"/>
            </a:rPr>
            <a:t>- Total size of improvement area in hectares. </a:t>
          </a:r>
        </a:p>
        <a:p>
          <a:pPr algn="l"/>
          <a:endParaRPr lang="en-AU" sz="1100" b="0" u="none">
            <a:latin typeface="Arial" panose="020B0604020202020204" pitchFamily="34" charset="0"/>
            <a:cs typeface="Arial" panose="020B0604020202020204" pitchFamily="34" charset="0"/>
          </a:endParaRPr>
        </a:p>
        <a:p>
          <a:pPr algn="l"/>
          <a:r>
            <a:rPr lang="en-AU" sz="1100" b="0" u="sng">
              <a:latin typeface="Arial" panose="020B0604020202020204" pitchFamily="34" charset="0"/>
              <a:cs typeface="Arial" panose="020B0604020202020204" pitchFamily="34" charset="0"/>
            </a:rPr>
            <a:t>Commencement of first milestone </a:t>
          </a:r>
          <a:r>
            <a:rPr lang="en-AU" sz="1100" b="0" u="none">
              <a:latin typeface="Arial" panose="020B0604020202020204" pitchFamily="34" charset="0"/>
              <a:cs typeface="Arial" panose="020B0604020202020204" pitchFamily="34" charset="0"/>
            </a:rPr>
            <a:t>- The applicant must nominate a date for when the first milestone for the improvement area will commence. The milestone reference for the first milestone must be included in the heading. </a:t>
          </a:r>
        </a:p>
        <a:p>
          <a:pPr algn="l"/>
          <a:endParaRPr lang="en-AU" sz="1100" b="0" u="none">
            <a:latin typeface="Arial" panose="020B0604020202020204" pitchFamily="34" charset="0"/>
            <a:cs typeface="Arial" panose="020B0604020202020204" pitchFamily="34" charset="0"/>
          </a:endParaRPr>
        </a:p>
        <a:p>
          <a:pPr algn="l"/>
          <a:r>
            <a:rPr lang="en-AU" sz="1100" b="0" u="sng">
              <a:latin typeface="Arial" panose="020B0604020202020204" pitchFamily="34" charset="0"/>
              <a:cs typeface="Arial" panose="020B0604020202020204" pitchFamily="34" charset="0"/>
            </a:rPr>
            <a:t>NUMA </a:t>
          </a:r>
          <a:r>
            <a:rPr lang="en-AU" sz="1100" b="0" u="none">
              <a:latin typeface="Arial" panose="020B0604020202020204" pitchFamily="34" charset="0"/>
              <a:cs typeface="Arial" panose="020B0604020202020204" pitchFamily="34" charset="0"/>
            </a:rPr>
            <a:t>- The NUMA must align with those identified in the rehabilitation planning part of the PRC plan and in the proposed final site design. </a:t>
          </a:r>
        </a:p>
        <a:p>
          <a:pPr algn="l"/>
          <a:endParaRPr lang="en-AU" sz="1100" b="0" u="none">
            <a:latin typeface="Arial" panose="020B0604020202020204" pitchFamily="34" charset="0"/>
            <a:cs typeface="Arial" panose="020B0604020202020204" pitchFamily="34" charset="0"/>
          </a:endParaRPr>
        </a:p>
        <a:p>
          <a:pPr algn="l"/>
          <a:r>
            <a:rPr lang="en-AU" sz="1100" b="0" u="sng">
              <a:latin typeface="Arial" panose="020B0604020202020204" pitchFamily="34" charset="0"/>
              <a:cs typeface="Arial" panose="020B0604020202020204" pitchFamily="34" charset="0"/>
            </a:rPr>
            <a:t>Date area is available -</a:t>
          </a:r>
          <a:r>
            <a:rPr lang="en-AU" sz="1100" b="0" u="none">
              <a:latin typeface="Arial" panose="020B0604020202020204" pitchFamily="34" charset="0"/>
              <a:cs typeface="Arial" panose="020B0604020202020204" pitchFamily="34" charset="0"/>
            </a:rPr>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latin typeface="Arial" panose="020B0604020202020204" pitchFamily="34" charset="0"/>
            <a:cs typeface="Arial" panose="020B0604020202020204" pitchFamily="34" charset="0"/>
          </a:endParaRPr>
        </a:p>
        <a:p>
          <a:pPr algn="l"/>
          <a:r>
            <a:rPr lang="en-AU" sz="1100" b="0" u="sng">
              <a:latin typeface="Arial" panose="020B0604020202020204" pitchFamily="34" charset="0"/>
              <a:cs typeface="Arial" panose="020B0604020202020204" pitchFamily="34" charset="0"/>
            </a:rPr>
            <a:t>Cumulative area available (ha) -</a:t>
          </a:r>
          <a:r>
            <a:rPr lang="en-AU" sz="1100" b="0" u="none">
              <a:latin typeface="Arial" panose="020B0604020202020204" pitchFamily="34" charset="0"/>
              <a:cs typeface="Arial" panose="020B0604020202020204" pitchFamily="34" charset="0"/>
            </a:rPr>
            <a:t> The PRCP schedule must identify the area of land within the improvement area that will become available at a given time. </a:t>
          </a:r>
        </a:p>
        <a:p>
          <a:pPr algn="l"/>
          <a:endParaRPr lang="en-AU" sz="1100" b="0" u="none">
            <a:latin typeface="Arial" panose="020B0604020202020204" pitchFamily="34" charset="0"/>
            <a:cs typeface="Arial" panose="020B0604020202020204" pitchFamily="34" charset="0"/>
          </a:endParaRPr>
        </a:p>
        <a:p>
          <a:pPr algn="l"/>
          <a:r>
            <a:rPr lang="en-AU" sz="1100" b="0" u="sng">
              <a:latin typeface="Arial" panose="020B0604020202020204" pitchFamily="34" charset="0"/>
              <a:cs typeface="Arial" panose="020B0604020202020204" pitchFamily="34" charset="0"/>
            </a:rPr>
            <a:t>Milestone completed by -</a:t>
          </a:r>
          <a:r>
            <a:rPr lang="en-AU" sz="1100" b="0" u="none">
              <a:latin typeface="Arial" panose="020B0604020202020204" pitchFamily="34" charset="0"/>
              <a:cs typeface="Arial" panose="020B0604020202020204" pitchFamily="34" charset="0"/>
            </a:rPr>
            <a:t> The PRCP schedule must identify completion dates for milestones to be completed. </a:t>
          </a:r>
        </a:p>
        <a:p>
          <a:pPr algn="l"/>
          <a:endParaRPr lang="en-AU" sz="1100" b="0" u="none">
            <a:latin typeface="Arial" panose="020B0604020202020204" pitchFamily="34" charset="0"/>
            <a:cs typeface="Arial" panose="020B0604020202020204" pitchFamily="34" charset="0"/>
          </a:endParaRPr>
        </a:p>
        <a:p>
          <a:pPr algn="l"/>
          <a:r>
            <a:rPr lang="en-AU" sz="1100" b="0" u="sng">
              <a:latin typeface="Arial" panose="020B0604020202020204" pitchFamily="34" charset="0"/>
              <a:cs typeface="Arial" panose="020B0604020202020204" pitchFamily="34" charset="0"/>
            </a:rPr>
            <a:t>Cumulative area achieved (ha) -</a:t>
          </a:r>
          <a:r>
            <a:rPr lang="en-AU" sz="1100" b="0" u="none">
              <a:latin typeface="Arial" panose="020B0604020202020204" pitchFamily="34" charset="0"/>
              <a:cs typeface="Arial" panose="020B0604020202020204" pitchFamily="34" charset="0"/>
            </a:rPr>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latin typeface="Arial" panose="020B0604020202020204" pitchFamily="34" charset="0"/>
              <a:cs typeface="Arial" panose="020B0604020202020204" pitchFamily="34" charset="0"/>
            </a:rPr>
            <a:t> Area Milestones sheet </a:t>
          </a:r>
          <a:r>
            <a:rPr lang="en-AU" sz="1100" b="0" u="none">
              <a:latin typeface="Arial" panose="020B0604020202020204" pitchFamily="34" charset="0"/>
              <a:cs typeface="Arial" panose="020B0604020202020204" pitchFamily="34" charset="0"/>
            </a:rPr>
            <a:t>with the detailed milestone criteria. The milestones must be achieved consecutively.</a:t>
          </a:r>
        </a:p>
        <a:p>
          <a:pPr algn="l"/>
          <a:endParaRPr lang="en-AU" sz="1100" b="0" u="none">
            <a:latin typeface="Arial" panose="020B0604020202020204" pitchFamily="34" charset="0"/>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Arial" panose="020B0604020202020204" pitchFamily="34" charset="0"/>
              <a:ea typeface="+mn-ea"/>
              <a:cs typeface="Arial" panose="020B0604020202020204" pitchFamily="34" charset="0"/>
            </a:rPr>
            <a:t>Headings under Improvement</a:t>
          </a:r>
          <a:r>
            <a:rPr lang="en-AU" sz="1100" b="1" u="sng" baseline="0">
              <a:solidFill>
                <a:schemeClr val="dk1"/>
              </a:solidFill>
              <a:effectLst/>
              <a:latin typeface="Arial" panose="020B0604020202020204" pitchFamily="34" charset="0"/>
              <a:ea typeface="+mn-ea"/>
              <a:cs typeface="Arial" panose="020B0604020202020204" pitchFamily="34" charset="0"/>
            </a:rPr>
            <a:t> Area Milestones</a:t>
          </a:r>
          <a:r>
            <a:rPr lang="en-AU" sz="1100" b="1" u="sng">
              <a:solidFill>
                <a:schemeClr val="dk1"/>
              </a:solidFill>
              <a:effectLst/>
              <a:latin typeface="Arial" panose="020B0604020202020204" pitchFamily="34" charset="0"/>
              <a:ea typeface="+mn-ea"/>
              <a:cs typeface="Arial" panose="020B0604020202020204" pitchFamily="34" charset="0"/>
            </a:rPr>
            <a:t> sheet</a:t>
          </a:r>
          <a:endParaRPr lang="en-AU">
            <a:effectLst/>
            <a:latin typeface="Arial" panose="020B0604020202020204" pitchFamily="34" charset="0"/>
            <a:cs typeface="Arial" panose="020B0604020202020204" pitchFamily="34" charset="0"/>
          </a:endParaRPr>
        </a:p>
        <a:p>
          <a:pPr algn="l"/>
          <a:endParaRPr lang="en-AU" sz="1100" b="0" u="none">
            <a:latin typeface="Arial" panose="020B0604020202020204" pitchFamily="34" charset="0"/>
            <a:cs typeface="Arial" panose="020B0604020202020204" pitchFamily="34" charset="0"/>
          </a:endParaRPr>
        </a:p>
        <a:p>
          <a:pPr algn="l"/>
          <a:r>
            <a:rPr lang="en-AU" sz="1100" b="0" u="sng">
              <a:latin typeface="Arial" panose="020B0604020202020204" pitchFamily="34" charset="0"/>
              <a:cs typeface="Arial" panose="020B0604020202020204" pitchFamily="34" charset="0"/>
            </a:rPr>
            <a:t>Management milestone</a:t>
          </a:r>
          <a:r>
            <a:rPr lang="en-AU" sz="1100" b="0" u="none">
              <a:latin typeface="Arial" panose="020B0604020202020204" pitchFamily="34" charset="0"/>
              <a:cs typeface="Arial" panose="020B0604020202020204" pitchFamily="34" charset="0"/>
            </a:rPr>
            <a:t> &amp; </a:t>
          </a:r>
          <a:r>
            <a:rPr lang="en-AU" sz="1100" b="0" u="sng">
              <a:latin typeface="Arial" panose="020B0604020202020204" pitchFamily="34" charset="0"/>
              <a:cs typeface="Arial" panose="020B0604020202020204" pitchFamily="34" charset="0"/>
            </a:rPr>
            <a:t>Milestone criteria -</a:t>
          </a:r>
          <a:r>
            <a:rPr lang="en-AU" sz="1100" b="0" u="none">
              <a:latin typeface="Arial" panose="020B0604020202020204" pitchFamily="34" charset="0"/>
              <a:cs typeface="Arial" panose="020B0604020202020204" pitchFamily="34" charset="0"/>
            </a:rPr>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0</xdr:col>
      <xdr:colOff>532342</xdr:colOff>
      <xdr:row>85</xdr:row>
      <xdr:rowOff>28574</xdr:rowOff>
    </xdr:from>
    <xdr:to>
      <xdr:col>7</xdr:col>
      <xdr:colOff>127000</xdr:colOff>
      <xdr:row>86</xdr:row>
      <xdr:rowOff>84666</xdr:rowOff>
    </xdr:to>
    <xdr:sp macro="" textlink="">
      <xdr:nvSpPr>
        <xdr:cNvPr id="3" name="TextBox 2">
          <a:extLst>
            <a:ext uri="{FF2B5EF4-FFF2-40B4-BE49-F238E27FC236}">
              <a16:creationId xmlns:a16="http://schemas.microsoft.com/office/drawing/2014/main" id="{799D00C5-C16E-499E-BD58-67E00C352D0F}"/>
            </a:ext>
          </a:extLst>
        </xdr:cNvPr>
        <xdr:cNvSpPr txBox="1"/>
      </xdr:nvSpPr>
      <xdr:spPr>
        <a:xfrm>
          <a:off x="532342" y="15409544"/>
          <a:ext cx="3999018" cy="2408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000" b="1" u="none" baseline="0">
              <a:solidFill>
                <a:schemeClr val="accent5">
                  <a:lumMod val="50000"/>
                </a:schemeClr>
              </a:solidFill>
              <a:effectLst/>
              <a:latin typeface="Arial" panose="020B0604020202020204" pitchFamily="34" charset="0"/>
              <a:ea typeface="+mn-ea"/>
              <a:cs typeface="Arial" panose="020B0604020202020204" pitchFamily="34" charset="0"/>
            </a:rPr>
            <a:t> </a:t>
          </a:r>
          <a:r>
            <a:rPr lang="en-AU" sz="1000" b="1">
              <a:solidFill>
                <a:schemeClr val="accent5">
                  <a:lumMod val="50000"/>
                </a:schemeClr>
              </a:solidFill>
              <a:effectLst/>
              <a:latin typeface="Arial" panose="020B0604020202020204" pitchFamily="34" charset="0"/>
              <a:ea typeface="+mn-ea"/>
              <a:cs typeface="Arial" panose="020B0604020202020204" pitchFamily="34" charset="0"/>
            </a:rPr>
            <a:t>ESR/2019/5103 </a:t>
          </a:r>
          <a:r>
            <a:rPr lang="en-AU" sz="1000" b="0">
              <a:solidFill>
                <a:schemeClr val="accent5">
                  <a:lumMod val="50000"/>
                </a:schemeClr>
              </a:solidFill>
              <a:effectLst/>
              <a:latin typeface="Arial" panose="020B0604020202020204" pitchFamily="34" charset="0"/>
              <a:ea typeface="+mn-ea"/>
              <a:cs typeface="Arial" panose="020B0604020202020204" pitchFamily="34" charset="0"/>
            </a:rPr>
            <a:t>• Version 1.02 • Effective: 3 Dec</a:t>
          </a:r>
          <a:r>
            <a:rPr lang="en-AU" sz="1000" b="0" baseline="0">
              <a:solidFill>
                <a:schemeClr val="accent5">
                  <a:lumMod val="50000"/>
                </a:schemeClr>
              </a:solidFill>
              <a:effectLst/>
              <a:latin typeface="Arial" panose="020B0604020202020204" pitchFamily="34" charset="0"/>
              <a:ea typeface="+mn-ea"/>
              <a:cs typeface="Arial" panose="020B0604020202020204" pitchFamily="34" charset="0"/>
            </a:rPr>
            <a:t> 2025</a:t>
          </a:r>
          <a:endParaRPr lang="en-AU" sz="1000" b="0">
            <a:solidFill>
              <a:schemeClr val="accent5">
                <a:lumMod val="50000"/>
              </a:schemeClr>
            </a:solidFill>
            <a:latin typeface="Arial" panose="020B0604020202020204" pitchFamily="34" charset="0"/>
            <a:cs typeface="Arial" panose="020B0604020202020204" pitchFamily="34" charset="0"/>
          </a:endParaRPr>
        </a:p>
      </xdr:txBody>
    </xdr:sp>
    <xdr:clientData/>
  </xdr:twoCellAnchor>
  <xdr:twoCellAnchor>
    <xdr:from>
      <xdr:col>0</xdr:col>
      <xdr:colOff>607484</xdr:colOff>
      <xdr:row>86</xdr:row>
      <xdr:rowOff>49742</xdr:rowOff>
    </xdr:from>
    <xdr:to>
      <xdr:col>18</xdr:col>
      <xdr:colOff>67734</xdr:colOff>
      <xdr:row>92</xdr:row>
      <xdr:rowOff>4233</xdr:rowOff>
    </xdr:to>
    <xdr:sp macro="" textlink="">
      <xdr:nvSpPr>
        <xdr:cNvPr id="4" name="Rectangle 3">
          <a:extLst>
            <a:ext uri="{FF2B5EF4-FFF2-40B4-BE49-F238E27FC236}">
              <a16:creationId xmlns:a16="http://schemas.microsoft.com/office/drawing/2014/main" id="{48E4B66D-325F-4B1A-89D1-8109881AB139}"/>
            </a:ext>
          </a:extLst>
        </xdr:cNvPr>
        <xdr:cNvSpPr/>
      </xdr:nvSpPr>
      <xdr:spPr>
        <a:xfrm>
          <a:off x="607484" y="15617402"/>
          <a:ext cx="10774045" cy="1038436"/>
        </a:xfrm>
        <a:prstGeom prst="rect">
          <a:avLst/>
        </a:prstGeom>
        <a:gradFill flip="none" rotWithShape="1">
          <a:gsLst>
            <a:gs pos="0">
              <a:srgbClr val="005EB8"/>
            </a:gs>
            <a:gs pos="100000">
              <a:srgbClr val="002346"/>
            </a:gs>
          </a:gsLst>
          <a:path path="circle">
            <a:fillToRect l="50000" t="50000" r="50000" b="50000"/>
          </a:path>
          <a:tileRect/>
        </a:gra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AU"/>
        </a:p>
      </xdr:txBody>
    </xdr:sp>
    <xdr:clientData/>
  </xdr:twoCellAnchor>
  <xdr:oneCellAnchor>
    <xdr:from>
      <xdr:col>12</xdr:col>
      <xdr:colOff>589492</xdr:colOff>
      <xdr:row>87</xdr:row>
      <xdr:rowOff>25401</xdr:rowOff>
    </xdr:from>
    <xdr:ext cx="3039533" cy="528955"/>
    <xdr:pic>
      <xdr:nvPicPr>
        <xdr:cNvPr id="5" name="Picture 4">
          <a:extLst>
            <a:ext uri="{FF2B5EF4-FFF2-40B4-BE49-F238E27FC236}">
              <a16:creationId xmlns:a16="http://schemas.microsoft.com/office/drawing/2014/main" id="{E53C4420-294C-40D2-A510-69FF9EFB98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37102" y="15766416"/>
          <a:ext cx="3039533" cy="528955"/>
        </a:xfrm>
        <a:prstGeom prst="rect">
          <a:avLst/>
        </a:prstGeom>
        <a:noFill/>
        <a:ln>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724DFD9E-6538-4A73-A9A4-5AF69F1CB038}" name="Table2181238" displayName="Table2181238" ref="A8:K10" headerRowCount="0" totalsRowShown="0" headerRowDxfId="1370" headerRowBorderDxfId="1369" tableBorderDxfId="1368" totalsRowBorderDxfId="1367">
  <tableColumns count="11">
    <tableColumn id="1" xr3:uid="{1F968011-DE26-4D58-845B-4A10431F0580}" name="Column1" headerRowDxfId="1366" dataDxfId="1365"/>
    <tableColumn id="2" xr3:uid="{08201BCA-2E0D-4CAD-94D1-A2D61C94A06D}" name="Column2" headerRowDxfId="1364" dataDxfId="1363"/>
    <tableColumn id="3" xr3:uid="{225A114F-07BD-4763-AC87-18BD294B786D}" name="Column3" headerRowDxfId="1362" dataDxfId="1361"/>
    <tableColumn id="4" xr3:uid="{DFE97FDF-4FEB-479E-93C1-B9DCE825B593}" name="Column4" headerRowDxfId="1360" dataDxfId="1359"/>
    <tableColumn id="5" xr3:uid="{7DB30A1A-5764-4267-B43E-909972CB9145}" name="Column5" headerRowDxfId="1358" dataDxfId="1357"/>
    <tableColumn id="6" xr3:uid="{A47BFAA3-9A90-4060-8075-D37F72316E8F}" name="Column6" headerRowDxfId="1356" dataDxfId="1355"/>
    <tableColumn id="7" xr3:uid="{A991B0F1-EDE1-418C-8155-47D2C6F901CD}" name="Column7" headerRowDxfId="1354" dataDxfId="1353"/>
    <tableColumn id="8" xr3:uid="{82141CDC-AA69-4E2C-9340-846E8BF5711A}" name="Column8" headerRowDxfId="1352" dataDxfId="1351"/>
    <tableColumn id="9" xr3:uid="{39F3C283-3E8E-4CA8-AF92-C3B0A0E1C004}" name="Column9" headerRowDxfId="1350" dataDxfId="1349"/>
    <tableColumn id="10" xr3:uid="{D9434802-A2E8-4A35-BB7C-500487A8586D}" name="Column10" headerRowDxfId="1348" dataDxfId="1347"/>
    <tableColumn id="11" xr3:uid="{27BF8512-9780-41EC-89CA-A9724FD7ADA0}" name="Column11" headerRowDxfId="1346" dataDxfId="1345"/>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2A0C320E-ADE7-4410-A6FA-B78053166714}" name="Table319174046486062647072" displayName="Table319174046486062647072" ref="A12:K13" headerRowCount="0" totalsRowShown="0" headerRowDxfId="1136" headerRowBorderDxfId="1135" tableBorderDxfId="1134" totalsRowBorderDxfId="1133">
  <tableColumns count="11">
    <tableColumn id="1" xr3:uid="{FD6ED2C7-C1E2-4DC1-9D8E-4EFA416EFE1C}" name="Column1" headerRowDxfId="1132" dataDxfId="1131"/>
    <tableColumn id="2" xr3:uid="{12FC582F-F0E8-42CD-9F97-5EDA50A1959F}" name="Column2" headerRowDxfId="1130" dataDxfId="1129"/>
    <tableColumn id="3" xr3:uid="{C76F3513-2BD5-46A7-918C-835EDE543F4F}" name="Column3" headerRowDxfId="1128" dataDxfId="1127"/>
    <tableColumn id="4" xr3:uid="{CCC9E9E8-F78C-461E-86F1-722756C30D2F}" name="Column4" headerRowDxfId="1126" dataDxfId="1125"/>
    <tableColumn id="5" xr3:uid="{606EB944-1B5F-4AFE-8FCC-9C7AB7A5706C}" name="Column5" headerRowDxfId="1124" dataDxfId="1123"/>
    <tableColumn id="6" xr3:uid="{801EA982-BAB9-42E6-A572-ED753BE6C6A3}" name="Column6" headerRowDxfId="1122" dataDxfId="1121"/>
    <tableColumn id="7" xr3:uid="{8D742788-ABB8-45CC-B661-C4EB9351EC75}" name="Column7" headerRowDxfId="1120" dataDxfId="1119"/>
    <tableColumn id="8" xr3:uid="{07604495-D7B3-4197-96E8-5E94E4A0F157}" name="Column8" headerRowDxfId="1118" dataDxfId="1117"/>
    <tableColumn id="9" xr3:uid="{0FF7D9A8-FB3E-4FC6-8FD0-1AE3672AE506}" name="Column9" headerRowDxfId="1116" dataDxfId="1115"/>
    <tableColumn id="10" xr3:uid="{752434B4-5DBC-4E0B-84DD-4C6EDB34CF0C}" name="Column10" headerRowDxfId="1114" dataDxfId="1113"/>
    <tableColumn id="11" xr3:uid="{72DB8BEF-A874-4BB8-BC31-B10D725489DB}" name="Column11" headerRowDxfId="1112" dataDxfId="1111"/>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EDFE1428-64A4-473A-A1E6-7BAE5778126D}" name="Table21812285473757981" displayName="Table21812285473757981" ref="A8:P10" headerRowCount="0" totalsRowShown="0" headerRowDxfId="1110" headerRowBorderDxfId="1109" tableBorderDxfId="1108" totalsRowBorderDxfId="1107">
  <tableColumns count="16">
    <tableColumn id="1" xr3:uid="{04E1C8BF-DDC4-43DB-9D83-D8D47F0639EC}" name="Column1" headerRowDxfId="1106" dataDxfId="1105"/>
    <tableColumn id="6" xr3:uid="{AF13B4F0-2E38-4BD9-9AE4-9B27BC7B82BB}" name="Column6" headerRowDxfId="1104" dataDxfId="1103"/>
    <tableColumn id="7" xr3:uid="{24250BFF-1786-43AD-9504-AB9149795D05}" name="Column7" headerRowDxfId="1102" dataDxfId="1101"/>
    <tableColumn id="8" xr3:uid="{73C8E620-4B46-42D7-8FAE-56DBD0FD022A}" name="Column8" headerRowDxfId="1100" dataDxfId="1099"/>
    <tableColumn id="9" xr3:uid="{1AFCBFCD-A105-48FE-A75A-F88A354DAAA5}" name="Column9" headerRowDxfId="1098" dataDxfId="1097"/>
    <tableColumn id="10" xr3:uid="{B39874D3-FAC1-4804-BB9D-1102A3F3FF06}" name="Column10" headerRowDxfId="1096" dataDxfId="1095"/>
    <tableColumn id="2" xr3:uid="{AD66C729-8BF0-432A-ABB5-F5BA54D37CC1}" name="Column2" headerRowDxfId="1094" dataDxfId="1093"/>
    <tableColumn id="3" xr3:uid="{E8976C4E-F6B8-498A-8C53-D199C7433D80}" name="Column3" headerRowDxfId="1092" dataDxfId="1091"/>
    <tableColumn id="4" xr3:uid="{2B998668-1EF4-409B-B710-176BC39DF63E}" name="Column4" headerRowDxfId="1090" dataDxfId="1089"/>
    <tableColumn id="5" xr3:uid="{EBC454BC-1B95-4C03-9438-B1A19AE9B63F}" name="Column5" headerRowDxfId="1088" dataDxfId="1087">
      <calculatedColumnFormula>150+189+170+21</calculatedColumnFormula>
    </tableColumn>
    <tableColumn id="11" xr3:uid="{D99EC5AA-7BAB-4DCA-918C-C3D14F74A79E}" name="Column11" headerRowDxfId="1086" dataDxfId="1085"/>
    <tableColumn id="12" xr3:uid="{4EBD0E09-F0AD-41C4-ABFF-026FF9C48979}" name="Column12" headerRowDxfId="1084" dataDxfId="1083"/>
    <tableColumn id="13" xr3:uid="{7A5AC5FB-254B-43B5-9695-65F910125D37}" name="Column13" headerRowDxfId="1082" dataDxfId="1081"/>
    <tableColumn id="14" xr3:uid="{22C46847-B7C0-48CC-AF9D-344698E5514B}" name="Column14" headerRowDxfId="1080" dataDxfId="1079"/>
    <tableColumn id="15" xr3:uid="{651543CC-5DCC-4232-B53E-31FBF9F40867}" name="Column15" headerRowDxfId="1078" dataDxfId="1077"/>
    <tableColumn id="16" xr3:uid="{6C44CCD9-0685-412E-934F-E3457E79CF42}" name="Column16" headerRowDxfId="1076" dataDxfId="1075"/>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FE8B749-FC80-41AF-8513-573319ABDED2}" name="Table31917395574768082" displayName="Table31917395574768082" ref="A14:P19" headerRowCount="0" totalsRowShown="0" headerRowDxfId="1074" headerRowBorderDxfId="1073" tableBorderDxfId="1072" totalsRowBorderDxfId="1071">
  <tableColumns count="16">
    <tableColumn id="1" xr3:uid="{6F495877-3078-4B1C-A2AD-55E593488819}" name="Column1" headerRowDxfId="1070" dataDxfId="1069"/>
    <tableColumn id="2" xr3:uid="{A2592E2D-8544-43E2-A3F6-897852941E21}" name="Column2" headerRowDxfId="1068" dataDxfId="1067"/>
    <tableColumn id="3" xr3:uid="{FBAD1C44-AA97-4BDC-B5E4-FA5696DCA08C}" name="Column3" headerRowDxfId="1066" dataDxfId="1065"/>
    <tableColumn id="4" xr3:uid="{F23F222E-0200-4EB9-AE13-C8E94912C601}" name="Column4" headerRowDxfId="1064" dataDxfId="1063"/>
    <tableColumn id="5" xr3:uid="{EDAD7D67-E5C5-4B98-A27E-83D62DB83CFE}" name="Column5" headerRowDxfId="1062" dataDxfId="1061"/>
    <tableColumn id="6" xr3:uid="{D0913F3A-FE8A-4AD3-8B55-078424170762}" name="Column6" headerRowDxfId="1060" dataDxfId="1059"/>
    <tableColumn id="7" xr3:uid="{3338326A-4F3A-4CAD-AF1E-82BE38C1F524}" name="Column7" headerRowDxfId="1058" dataDxfId="1057"/>
    <tableColumn id="8" xr3:uid="{0927B2E7-1C07-47DC-8EE3-6DF18994485B}" name="Column8" headerRowDxfId="1056" dataDxfId="1055"/>
    <tableColumn id="9" xr3:uid="{B0B294E6-EA23-4D91-9607-4B91D3BC9BF6}" name="Column9" headerRowDxfId="1054" dataDxfId="1053"/>
    <tableColumn id="10" xr3:uid="{E5CC299E-1DE4-434E-BDCB-33D9AAE41781}" name="Column10" headerRowDxfId="1052" dataDxfId="1051">
      <calculatedColumnFormula>150+189+170+21</calculatedColumnFormula>
    </tableColumn>
    <tableColumn id="11" xr3:uid="{C4B472E5-5FBD-4AFD-98F9-5E6D2BDA3E56}" name="Column11" headerRowDxfId="1050" dataDxfId="1049"/>
    <tableColumn id="12" xr3:uid="{762A0779-30CC-4B8F-B193-F907953351CA}" name="Column12" headerRowDxfId="1048" dataDxfId="1047"/>
    <tableColumn id="13" xr3:uid="{E23D7D85-4C3C-42EB-827C-901701DAB35F}" name="Column13" headerRowDxfId="1046" dataDxfId="1045"/>
    <tableColumn id="14" xr3:uid="{62157855-C507-4672-937D-9CDEBB3AF5A7}" name="Column14" headerRowDxfId="1044" dataDxfId="1043"/>
    <tableColumn id="15" xr3:uid="{A4927898-1BC2-4E2E-9B47-BFC60D9A7877}" name="Column15" headerRowDxfId="1042" dataDxfId="1041"/>
    <tableColumn id="16" xr3:uid="{DA47FEE6-7ACB-435B-B175-CAAC6AB71E22}" name="Column16" headerRowDxfId="1040" dataDxfId="1039"/>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5F8498D2-8CC4-4188-95B9-053FE4D11085}" name="Table218122854737579" displayName="Table218122854737579" ref="A8:P10" headerRowCount="0" totalsRowShown="0" headerRowDxfId="1038" headerRowBorderDxfId="1037" tableBorderDxfId="1036" totalsRowBorderDxfId="1035">
  <tableColumns count="16">
    <tableColumn id="1" xr3:uid="{B6656E76-CF69-4F32-9014-1CC5B6FF6112}" name="Column1" headerRowDxfId="1034" dataDxfId="1033"/>
    <tableColumn id="6" xr3:uid="{4CD04E9B-7EB9-4FBD-8228-82809A69C57C}" name="Column6" headerRowDxfId="1032" dataDxfId="1031"/>
    <tableColumn id="7" xr3:uid="{622BFC52-2EC2-4C98-B64F-191492B38AA0}" name="Column7" headerRowDxfId="1030" dataDxfId="1029"/>
    <tableColumn id="8" xr3:uid="{F8C5C9ED-857B-4D10-9D37-5F46E49630E0}" name="Column8" headerRowDxfId="1028" dataDxfId="1027"/>
    <tableColumn id="9" xr3:uid="{92EAD6C1-1005-42D5-88F7-21A409B49F29}" name="Column9" headerRowDxfId="1026" dataDxfId="1025"/>
    <tableColumn id="10" xr3:uid="{5190FCC7-411A-4437-9464-3CBA4D361D2F}" name="Column10" headerRowDxfId="1024" dataDxfId="1023"/>
    <tableColumn id="2" xr3:uid="{86D817F4-9676-4012-B5F5-D9C58B4A2DDB}" name="Column2" headerRowDxfId="1022" dataDxfId="1021"/>
    <tableColumn id="3" xr3:uid="{9BD5B300-E861-4353-AB41-42204E8AA5BC}" name="Column3" headerRowDxfId="1020" dataDxfId="1019"/>
    <tableColumn id="4" xr3:uid="{AFF2459E-4825-4093-9C75-323307A2BAE0}" name="Column4" headerRowDxfId="1018" dataDxfId="1017"/>
    <tableColumn id="5" xr3:uid="{0A3F4581-9CF3-4AE3-A60A-4D65A00B9565}" name="Column5" headerRowDxfId="1016" dataDxfId="1015"/>
    <tableColumn id="11" xr3:uid="{26ACB21F-6F28-489A-B492-4506D2E82D38}" name="Column11" headerRowDxfId="1014" dataDxfId="1013"/>
    <tableColumn id="12" xr3:uid="{4C6F2C45-9D76-4AAD-9C86-45B532C4161B}" name="Column12" headerRowDxfId="1012" dataDxfId="1011"/>
    <tableColumn id="13" xr3:uid="{F3FFEA69-3421-4474-9F1B-9AD4A03C5BC9}" name="Column13" headerRowDxfId="1010" dataDxfId="1009"/>
    <tableColumn id="14" xr3:uid="{8C9A89CA-0F34-4773-9A13-24DAC12FCB55}" name="Column14" headerRowDxfId="1008" dataDxfId="1007"/>
    <tableColumn id="15" xr3:uid="{73D51E49-6C4F-4372-B6F6-C212D3B2ADE0}" name="Column15" headerRowDxfId="1006" dataDxfId="1005"/>
    <tableColumn id="16" xr3:uid="{581B7E77-8C4F-4EA7-8B97-332ADAB128F8}" name="Column16" headerRowDxfId="1004" dataDxfId="1003"/>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3F58CA26-ED16-4147-AA5B-B2C3D848225F}" name="Table319173955747680" displayName="Table319173955747680" ref="A14:P19" headerRowCount="0" totalsRowShown="0" headerRowDxfId="1002" headerRowBorderDxfId="1001" tableBorderDxfId="1000" totalsRowBorderDxfId="999">
  <tableColumns count="16">
    <tableColumn id="1" xr3:uid="{1EF12ADB-B252-4761-898A-A4A76730CC82}" name="Column1" headerRowDxfId="998" dataDxfId="997"/>
    <tableColumn id="2" xr3:uid="{E2198324-3FF3-4B82-9054-437817CE1AA4}" name="Column2" headerRowDxfId="996" dataDxfId="995"/>
    <tableColumn id="3" xr3:uid="{D4BE557C-2154-4827-BE1F-719B244D2050}" name="Column3" headerRowDxfId="994" dataDxfId="993"/>
    <tableColumn id="4" xr3:uid="{91DC25E8-8278-45E3-AC79-FC29625878C2}" name="Column4" headerRowDxfId="992" dataDxfId="991"/>
    <tableColumn id="5" xr3:uid="{69C19076-9FA8-40CA-8BF6-381B896116CE}" name="Column5" headerRowDxfId="990" dataDxfId="989"/>
    <tableColumn id="6" xr3:uid="{35B15D5D-6919-4456-A17C-CED579CA3292}" name="Column6" headerRowDxfId="988" dataDxfId="987"/>
    <tableColumn id="7" xr3:uid="{5591CAE3-B8A1-4A4F-BC24-94B4C96FF493}" name="Column7" headerRowDxfId="986" dataDxfId="985"/>
    <tableColumn id="8" xr3:uid="{97E9EE12-FF69-4439-B7F6-D26729863E11}" name="Column8" headerRowDxfId="984" dataDxfId="983">
      <calculatedColumnFormula>99+297+586</calculatedColumnFormula>
    </tableColumn>
    <tableColumn id="9" xr3:uid="{71CCD4C0-64C3-4AA3-85C1-5857C9FB57EF}" name="Column9" headerRowDxfId="982" dataDxfId="981"/>
    <tableColumn id="10" xr3:uid="{42A1B9F4-D2B9-41E0-8FB2-78AD813EF3E6}" name="Column10" headerRowDxfId="980" dataDxfId="979"/>
    <tableColumn id="11" xr3:uid="{AA88E0F5-0D2A-43E4-874E-C8CE87037A21}" name="Column11" headerRowDxfId="978" dataDxfId="977"/>
    <tableColumn id="12" xr3:uid="{9C5DBE94-2929-4FB6-A694-68356880D0DB}" name="Column12" headerRowDxfId="976" dataDxfId="975"/>
    <tableColumn id="13" xr3:uid="{BCF712BC-CAD3-4F96-A314-1D97AD523070}" name="Column13" headerRowDxfId="974" dataDxfId="973"/>
    <tableColumn id="14" xr3:uid="{E28321AA-7391-43BD-AC00-97D9C8E52EA2}" name="Column14" headerRowDxfId="972" dataDxfId="971"/>
    <tableColumn id="15" xr3:uid="{BA564F42-6FE9-4A7C-9732-F9AD9DECA56F}" name="Column15" headerRowDxfId="970" dataDxfId="969"/>
    <tableColumn id="16" xr3:uid="{F2A7D83F-9CDB-4526-92CC-CDE5577CD547}" name="Column16" headerRowDxfId="968" dataDxfId="967"/>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B92F6C8A-8DE9-4757-9EB0-BB1CC8371A7A}" name="Table2181228547375" displayName="Table2181228547375" ref="A8:P10" headerRowCount="0" totalsRowShown="0" headerRowDxfId="966" headerRowBorderDxfId="965" tableBorderDxfId="964" totalsRowBorderDxfId="963">
  <tableColumns count="16">
    <tableColumn id="1" xr3:uid="{07405BAC-D8EB-4E18-8B0B-33E7FF89670A}" name="Column1" headerRowDxfId="962" dataDxfId="961"/>
    <tableColumn id="2" xr3:uid="{EE5A9D26-3FE6-46FD-9EEC-05B1D1E957D0}" name="Column2" headerRowDxfId="960" dataDxfId="959"/>
    <tableColumn id="3" xr3:uid="{DFAC9707-73DA-477D-B1DE-BEBFD3D53CFE}" name="Column3" headerRowDxfId="958" dataDxfId="957"/>
    <tableColumn id="4" xr3:uid="{A63ABCF2-503A-4696-BE55-568F8F1575CC}" name="Column4" headerRowDxfId="956" dataDxfId="955"/>
    <tableColumn id="5" xr3:uid="{07A9DD01-B093-4925-AAD5-C3BF5B7E50E2}" name="Column5" headerRowDxfId="954" dataDxfId="953"/>
    <tableColumn id="6" xr3:uid="{5CCF77B4-D2F5-420C-BC3B-FB6DE8988E32}" name="Column6" headerRowDxfId="952" dataDxfId="951"/>
    <tableColumn id="7" xr3:uid="{BCEC33D7-6B89-49E7-95EE-1445195A1EE1}" name="Column7" headerRowDxfId="950" dataDxfId="949"/>
    <tableColumn id="8" xr3:uid="{C562A07C-D8A1-49A5-BC8F-C2B4C00FDEE6}" name="Column8" headerRowDxfId="948" dataDxfId="947"/>
    <tableColumn id="9" xr3:uid="{75BFB031-C486-4E43-A355-9CAC41D52277}" name="Column9" headerRowDxfId="946" dataDxfId="945"/>
    <tableColumn id="10" xr3:uid="{01EA6176-040E-477B-A644-89B716025C6F}" name="Column10" headerRowDxfId="944" dataDxfId="943"/>
    <tableColumn id="11" xr3:uid="{2C3D9A55-EDB3-4C9C-9EF2-F37F785F2551}" name="Column11" headerRowDxfId="942" dataDxfId="941"/>
    <tableColumn id="12" xr3:uid="{80B1B71B-20ED-4E42-A083-5F46D90E2249}" name="Column12" headerRowDxfId="940" dataDxfId="939"/>
    <tableColumn id="13" xr3:uid="{FAFB4602-324B-4891-A207-0F40C2FB1C42}" name="Column13" headerRowDxfId="938" dataDxfId="937"/>
    <tableColumn id="14" xr3:uid="{4C0F68A3-8695-474A-8F26-91EE22D45583}" name="Column14" headerRowDxfId="936" dataDxfId="935"/>
    <tableColumn id="15" xr3:uid="{25800AAE-F636-4546-AD37-75052F4C8C17}" name="Column15" headerRowDxfId="934" dataDxfId="933"/>
    <tableColumn id="16" xr3:uid="{84C99A55-D8C9-46CA-A045-4D428B8D3F35}" name="Column16" headerRowDxfId="932" dataDxfId="931"/>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33C067A4-F229-4075-8CEB-CE4CE2CC19BA}" name="Table3191739557476" displayName="Table3191739557476" ref="A14:P19" headerRowCount="0" totalsRowShown="0" headerRowDxfId="930" headerRowBorderDxfId="929" tableBorderDxfId="928" totalsRowBorderDxfId="927">
  <tableColumns count="16">
    <tableColumn id="1" xr3:uid="{DEC9D90D-19F9-409E-B16E-F54392562893}" name="Column1" headerRowDxfId="926" dataDxfId="925"/>
    <tableColumn id="2" xr3:uid="{C231B851-A0EE-46E1-9706-DA2C74C42DEB}" name="Column2" headerRowDxfId="924" dataDxfId="923"/>
    <tableColumn id="3" xr3:uid="{B89D40B4-C080-4D68-AE1D-F4006048B02E}" name="Column3" headerRowDxfId="922" dataDxfId="921"/>
    <tableColumn id="4" xr3:uid="{77D2852F-A982-4B5D-B79A-B2805B2454BB}" name="Column4" headerRowDxfId="920" dataDxfId="919"/>
    <tableColumn id="5" xr3:uid="{F17F0D3B-E31D-4EBC-9A50-81F217B6211F}" name="Column5" headerRowDxfId="918" dataDxfId="917"/>
    <tableColumn id="6" xr3:uid="{D0A51B48-F782-4B6A-A083-A9945FBB3D63}" name="Column6" headerRowDxfId="916" dataDxfId="915"/>
    <tableColumn id="7" xr3:uid="{D85BFCAC-FBE9-43D1-BBA8-8FA47DECD495}" name="Column7" headerRowDxfId="914" dataDxfId="913"/>
    <tableColumn id="8" xr3:uid="{A13FDF45-2DED-4D05-A700-559F29CA4623}" name="Column8" headerRowDxfId="912" dataDxfId="911"/>
    <tableColumn id="9" xr3:uid="{E8DB8659-917E-4AF2-802C-D2E455C179B5}" name="Column9" headerRowDxfId="910" dataDxfId="909"/>
    <tableColumn id="10" xr3:uid="{9DD67BC1-3370-4742-8381-793F020E9FFE}" name="Column10" headerRowDxfId="908" dataDxfId="907"/>
    <tableColumn id="11" xr3:uid="{AA760E6F-F715-42EA-9826-B93C563AEC01}" name="Column11" headerRowDxfId="906" dataDxfId="905"/>
    <tableColumn id="12" xr3:uid="{8AED935C-7EB9-41B7-8A77-CA65B7989740}" name="Column12" headerRowDxfId="904" dataDxfId="903"/>
    <tableColumn id="13" xr3:uid="{C003889D-0728-4879-B2E9-784D97B89D94}" name="Column13" headerRowDxfId="902" dataDxfId="901"/>
    <tableColumn id="14" xr3:uid="{47D86645-E1AD-4F61-A3FA-11D1B88EC1EE}" name="Column14" headerRowDxfId="900" dataDxfId="899"/>
    <tableColumn id="15" xr3:uid="{0122B970-CF18-4BC6-AE5D-039B2ECA99CB}" name="Column15" headerRowDxfId="898" dataDxfId="897"/>
    <tableColumn id="16" xr3:uid="{C0F0F292-5628-4608-90DE-C5BF146DFADF}" name="Column16" headerRowDxfId="896" dataDxfId="895"/>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1E74915B-7AA4-4198-B257-C72B220F0A09}" name="Table2181228547377" displayName="Table2181228547377" ref="A8:P10" headerRowCount="0" totalsRowShown="0" headerRowDxfId="894" headerRowBorderDxfId="893" tableBorderDxfId="892" totalsRowBorderDxfId="891">
  <tableColumns count="16">
    <tableColumn id="1" xr3:uid="{16AE54C6-1AD6-4389-952B-5215227A603B}" name="Column1" headerRowDxfId="890" dataDxfId="889"/>
    <tableColumn id="2" xr3:uid="{ACB98F56-D54C-4E07-84F2-10C8B7A44571}" name="Column2" headerRowDxfId="888" dataDxfId="887"/>
    <tableColumn id="3" xr3:uid="{66EECEBE-4465-4598-A5A1-D17EBD27C5E3}" name="Column3" headerRowDxfId="886" dataDxfId="885"/>
    <tableColumn id="4" xr3:uid="{08BE7FA9-4F13-4D0F-A211-368F44755897}" name="Column4" headerRowDxfId="884" dataDxfId="883"/>
    <tableColumn id="5" xr3:uid="{E1827C6D-9AF6-4B25-B4DC-D8603D7926F2}" name="Column5" headerRowDxfId="882" dataDxfId="881"/>
    <tableColumn id="6" xr3:uid="{96D1959A-6EFA-4A3F-B8E4-B3AD123EF58B}" name="Column6" headerRowDxfId="880" dataDxfId="879"/>
    <tableColumn id="7" xr3:uid="{E9B7A95A-C971-464B-A0EA-CB0D203220B3}" name="Column7" headerRowDxfId="878" dataDxfId="877"/>
    <tableColumn id="8" xr3:uid="{38D02712-0DA1-4506-BD01-905F8DC5F7D6}" name="Column8" headerRowDxfId="876" dataDxfId="875"/>
    <tableColumn id="9" xr3:uid="{D3B1C143-8995-4008-B19C-EC7C428E6397}" name="Column9" headerRowDxfId="874" dataDxfId="873"/>
    <tableColumn id="10" xr3:uid="{995CB08C-3C57-478A-8301-9AA8BFE870CE}" name="Column10" headerRowDxfId="872" dataDxfId="871"/>
    <tableColumn id="11" xr3:uid="{35329E71-AD7A-4220-95EA-66650F06DE48}" name="Column11" headerRowDxfId="870" dataDxfId="869"/>
    <tableColumn id="12" xr3:uid="{19E27B9D-A943-42EA-8435-3A86E1A0C447}" name="Column12" headerRowDxfId="868" dataDxfId="867"/>
    <tableColumn id="13" xr3:uid="{DBCAA4A3-8378-42A8-8BB7-F7D2220B7C16}" name="Column13" headerRowDxfId="866" dataDxfId="865"/>
    <tableColumn id="14" xr3:uid="{169AF00D-36F1-4C0A-B875-41A1149BDDAB}" name="Column14" headerRowDxfId="864" dataDxfId="863"/>
    <tableColumn id="15" xr3:uid="{AA878E17-09CE-4932-8829-3B8A43DDD29C}" name="Column15" headerRowDxfId="862" dataDxfId="861"/>
    <tableColumn id="16" xr3:uid="{53BE6F49-F1DD-4B0A-BE7E-7231F3FCB44F}" name="Column16" headerRowDxfId="860" dataDxfId="859"/>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D27C0F39-247D-4A06-B47F-9CF3A47F8939}" name="Table3191739557478" displayName="Table3191739557478" ref="A14:P19" headerRowCount="0" totalsRowShown="0" headerRowDxfId="858" headerRowBorderDxfId="857" tableBorderDxfId="856" totalsRowBorderDxfId="855">
  <tableColumns count="16">
    <tableColumn id="1" xr3:uid="{C2AFC7F8-24A9-4047-A1F4-F79B38087F9C}" name="Column1" headerRowDxfId="854" dataDxfId="853"/>
    <tableColumn id="2" xr3:uid="{78B07792-08DA-4510-B41C-3C1E74808DB4}" name="Column2" headerRowDxfId="852" dataDxfId="851"/>
    <tableColumn id="3" xr3:uid="{95EE14EF-4CEF-4600-BB0A-DD7713692AE7}" name="Column3" headerRowDxfId="850" dataDxfId="849"/>
    <tableColumn id="4" xr3:uid="{8C7E81A5-8864-429A-87D0-B370DA823FB4}" name="Column4" headerRowDxfId="848" dataDxfId="847"/>
    <tableColumn id="5" xr3:uid="{43B2AE44-92F4-43CC-99A1-6E0FF8A280F6}" name="Column5" headerRowDxfId="846" dataDxfId="845"/>
    <tableColumn id="6" xr3:uid="{BD3D3A9E-EF33-4630-B460-EC3C09BDFF3A}" name="Column6" headerRowDxfId="844" dataDxfId="843"/>
    <tableColumn id="7" xr3:uid="{DB36EA7C-9D9E-47B3-A00A-47388C011930}" name="Column7" headerRowDxfId="842" dataDxfId="841"/>
    <tableColumn id="8" xr3:uid="{7363E354-40FF-41DE-9C3F-D355721F8E5B}" name="Column8" headerRowDxfId="840" dataDxfId="839"/>
    <tableColumn id="9" xr3:uid="{27931621-A00C-447A-813A-042A0C3FB4F9}" name="Column9" headerRowDxfId="838" dataDxfId="837"/>
    <tableColumn id="10" xr3:uid="{E71A152B-D4B4-407D-9A85-A30CB9373F90}" name="Column10" headerRowDxfId="836" dataDxfId="835"/>
    <tableColumn id="11" xr3:uid="{6B5F62ED-5053-434F-AE2C-B9D8EFE27485}" name="Column11" headerRowDxfId="834" dataDxfId="833"/>
    <tableColumn id="12" xr3:uid="{A184E0D0-DF22-4611-B3BB-D671F7A74E6E}" name="Column12" headerRowDxfId="832" dataDxfId="831"/>
    <tableColumn id="13" xr3:uid="{218B9824-5D60-483F-92F6-7FA518A550FE}" name="Column13" headerRowDxfId="830" dataDxfId="829"/>
    <tableColumn id="14" xr3:uid="{BD8C1A01-2A71-409A-9990-45EC603B4E3E}" name="Column14" headerRowDxfId="828" dataDxfId="827"/>
    <tableColumn id="15" xr3:uid="{9B71EC4A-D3F4-437B-A533-6B8701E6503A}" name="Column15" headerRowDxfId="826" dataDxfId="825"/>
    <tableColumn id="16" xr3:uid="{EBC8B267-F228-4803-B45A-E5623282C6CF}" name="Column16" headerRowDxfId="824" dataDxfId="823"/>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53906215-11CF-4C5D-AEF8-9D1621EF874B}" name="Table2181221085" displayName="Table2181221085" ref="A8:K10" headerRowCount="0" totalsRowShown="0" headerRowDxfId="822" headerRowBorderDxfId="821" tableBorderDxfId="820" totalsRowBorderDxfId="819">
  <tableColumns count="11">
    <tableColumn id="1" xr3:uid="{A7412F13-9CE8-42EF-A38A-0BD9596E4B37}" name="Column1" headerRowDxfId="818" dataDxfId="817"/>
    <tableColumn id="2" xr3:uid="{EEB029BD-6BF7-45BB-B1F3-E6208D70A136}" name="Column2" headerRowDxfId="816" dataDxfId="815"/>
    <tableColumn id="3" xr3:uid="{D5D842CB-8E4B-4F80-8E3F-F2F1DFA8A755}" name="Column3" headerRowDxfId="814" dataDxfId="813"/>
    <tableColumn id="4" xr3:uid="{954C5DEF-C6A3-4DEB-B332-C75BE6E6842B}" name="Column4" headerRowDxfId="812" dataDxfId="811"/>
    <tableColumn id="5" xr3:uid="{B608A9AC-D72E-4791-A5FD-B5CA59A32F25}" name="Column5" headerRowDxfId="810" dataDxfId="809"/>
    <tableColumn id="6" xr3:uid="{591B28F1-9676-47C8-B07F-7FFFCDADD6E7}" name="Column6" headerRowDxfId="808" dataDxfId="807"/>
    <tableColumn id="7" xr3:uid="{C78F7B77-085E-4DA0-8C7C-2FAC5ADD5B82}" name="Column7" headerRowDxfId="806" dataDxfId="805"/>
    <tableColumn id="8" xr3:uid="{C6CC6FCE-D3F6-46F6-A575-A4E7714797B4}" name="Column8" headerRowDxfId="804" dataDxfId="803"/>
    <tableColumn id="9" xr3:uid="{2F53E167-686E-42BB-BF50-4BCD6ADD8C3B}" name="Column9" headerRowDxfId="802" dataDxfId="801"/>
    <tableColumn id="10" xr3:uid="{C0F0BF75-CF24-4632-B000-891D80804757}" name="Column10" headerRowDxfId="800" dataDxfId="799"/>
    <tableColumn id="11" xr3:uid="{9681FAA3-E4F8-4095-8170-6B9D4A9A29B4}" name="Column11" headerRowDxfId="798" dataDxfId="797"/>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82744CB5-1970-4C23-BDF2-70BCE315C1FD}" name="Table3191740" displayName="Table3191740" ref="A12:K13" headerRowCount="0" totalsRowShown="0" headerRowDxfId="1344" headerRowBorderDxfId="1343" tableBorderDxfId="1342" totalsRowBorderDxfId="1341">
  <tableColumns count="11">
    <tableColumn id="1" xr3:uid="{0D21CE18-6F4E-4ED6-B698-952787897508}" name="Column1" headerRowDxfId="1340" dataDxfId="1339"/>
    <tableColumn id="2" xr3:uid="{2FFC5CE9-490E-4BC9-8C0A-416706CFC6C0}" name="Column2" headerRowDxfId="1338" dataDxfId="1337"/>
    <tableColumn id="3" xr3:uid="{973AA000-9657-4641-A199-2CAA7556F974}" name="Column3" headerRowDxfId="1336" dataDxfId="1335"/>
    <tableColumn id="4" xr3:uid="{479FA629-2867-49D0-83CF-28AC255A0A3A}" name="Column4" headerRowDxfId="1334" dataDxfId="1333"/>
    <tableColumn id="5" xr3:uid="{A51C30A0-4E46-4ED6-BF3B-42FA0D4F8756}" name="Column5" headerRowDxfId="1332" dataDxfId="1331"/>
    <tableColumn id="6" xr3:uid="{BAFE1FED-B18A-4F44-A43A-E09323E8B543}" name="Column6" headerRowDxfId="1330" dataDxfId="1329"/>
    <tableColumn id="7" xr3:uid="{4DA8FFC2-DF82-4A58-AF90-D56594758075}" name="Column7" headerRowDxfId="1328" dataDxfId="1327"/>
    <tableColumn id="8" xr3:uid="{DCE474AA-35C1-43FD-9BB3-13F8E0B82DD0}" name="Column8" headerRowDxfId="1326" dataDxfId="1325"/>
    <tableColumn id="9" xr3:uid="{30CB489D-130C-4065-AB7D-3FDDA7A6B368}" name="Column9" headerRowDxfId="1324" dataDxfId="1323"/>
    <tableColumn id="10" xr3:uid="{F1BB2104-31E1-4A63-9676-F992C01189E6}" name="Column10" headerRowDxfId="1322" dataDxfId="1321"/>
    <tableColumn id="11" xr3:uid="{38EFA87F-B1C9-44E8-8B8D-BA262A0427F8}" name="Column11" headerRowDxfId="1320" dataDxfId="1319"/>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E4553475-5A90-4B8A-87DE-541D46C6F568}" name="Table35251886" displayName="Table35251886" ref="A12:K19" headerRowCount="0" totalsRowShown="0" headerRowDxfId="796" headerRowBorderDxfId="795" tableBorderDxfId="794" totalsRowBorderDxfId="793">
  <tableColumns count="11">
    <tableColumn id="1" xr3:uid="{0984B88A-AF75-40DF-BE2D-7CC29D3FA75C}" name="Column1" headerRowDxfId="792" dataDxfId="791"/>
    <tableColumn id="2" xr3:uid="{FBF2650A-4EB9-4A87-9C03-A255A255ACD8}" name="Column2" headerRowDxfId="790" dataDxfId="789"/>
    <tableColumn id="3" xr3:uid="{FCE864D6-D59D-4A7C-BB5F-CCBD84FC2BC7}" name="Column3" headerRowDxfId="788" dataDxfId="787"/>
    <tableColumn id="4" xr3:uid="{75FB0F27-5B0C-44EB-B9D2-2AC6E14EFFF7}" name="Column4" headerRowDxfId="786" dataDxfId="785"/>
    <tableColumn id="5" xr3:uid="{D4088312-8F9D-45B8-BB5B-7442EA895213}" name="Column5" headerRowDxfId="784" dataDxfId="783"/>
    <tableColumn id="6" xr3:uid="{E80DF202-8297-4C84-BBC8-2D227321B627}" name="Column6" headerRowDxfId="782" dataDxfId="781"/>
    <tableColumn id="7" xr3:uid="{0DA259DC-F140-4C54-A5F1-B107A79973A6}" name="Column7" headerRowDxfId="780" dataDxfId="779"/>
    <tableColumn id="8" xr3:uid="{6347D960-FE65-4832-A01E-1EFC5479D2EB}" name="Column8" headerRowDxfId="778" dataDxfId="777"/>
    <tableColumn id="9" xr3:uid="{2294EA09-F9B8-45BA-A153-1F4AF7FBDE24}" name="Column9" headerRowDxfId="776" dataDxfId="775"/>
    <tableColumn id="10" xr3:uid="{AAA5707D-B246-4327-A278-B461ABEFA252}" name="Column10" headerRowDxfId="774" dataDxfId="773"/>
    <tableColumn id="11" xr3:uid="{C984168D-630B-42E7-A953-17C4DFD470B0}" name="Column11" headerRowDxfId="772" dataDxfId="771"/>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DADFD981-70FD-45F2-957A-5353F10BE666}" name="Table218122108587" displayName="Table218122108587" ref="A8:K10" headerRowCount="0" totalsRowShown="0" headerRowDxfId="770" headerRowBorderDxfId="769" tableBorderDxfId="768" totalsRowBorderDxfId="767">
  <tableColumns count="11">
    <tableColumn id="1" xr3:uid="{1B244137-A729-48AC-A9E8-E7BDADF1A0E7}" name="Column1" headerRowDxfId="766" dataDxfId="765"/>
    <tableColumn id="2" xr3:uid="{9B4791EF-E8EC-4747-A09C-AB4D4EE69256}" name="Column2" headerRowDxfId="764" dataDxfId="763"/>
    <tableColumn id="3" xr3:uid="{52E6FF36-E9E9-4604-AA72-65C4E94AA88F}" name="Column3" headerRowDxfId="762" dataDxfId="761"/>
    <tableColumn id="5" xr3:uid="{D31FDC66-67C5-4F68-A4E6-0E07C2B00A1D}" name="Column5" headerRowDxfId="760" dataDxfId="759"/>
    <tableColumn id="4" xr3:uid="{C1FDEE25-01FF-432E-9DAA-A0E2B7BF3856}" name="Column4" headerRowDxfId="758" dataDxfId="757"/>
    <tableColumn id="6" xr3:uid="{F3635746-8B3B-4457-A964-95B4B0E10B01}" name="Column6" headerRowDxfId="756" dataDxfId="755"/>
    <tableColumn id="7" xr3:uid="{A86F8C2B-AB54-444B-9231-3FDA5CE6D4BD}" name="Column7" headerRowDxfId="754" dataDxfId="753"/>
    <tableColumn id="8" xr3:uid="{0F8068B7-941B-43F9-8133-08BA0D8CEE1A}" name="Column8" headerRowDxfId="752" dataDxfId="751"/>
    <tableColumn id="9" xr3:uid="{665DB97C-44BA-4BF4-9A2B-CD3E87A44BCB}" name="Column9" headerRowDxfId="750" dataDxfId="749"/>
    <tableColumn id="10" xr3:uid="{A180AADA-EC33-452C-BEB6-78490E3989C4}" name="Column10" headerRowDxfId="748" dataDxfId="747"/>
    <tableColumn id="11" xr3:uid="{F7D7F4D0-337D-40CA-AE69-511EB63C6D71}" name="Column11" headerRowDxfId="746" dataDxfId="745"/>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7F466254-DC99-4DBF-9DF2-DEF9D880D638}" name="Table3525188688" displayName="Table3525188688" ref="A12:K19" headerRowCount="0" totalsRowShown="0" headerRowDxfId="744" headerRowBorderDxfId="743" tableBorderDxfId="742" totalsRowBorderDxfId="741">
  <tableColumns count="11">
    <tableColumn id="1" xr3:uid="{A02BD670-A0AD-4348-BBE4-116BFE896D48}" name="Column1" headerRowDxfId="740" dataDxfId="739"/>
    <tableColumn id="2" xr3:uid="{3C17F958-F552-4A1C-BD61-69637EF1CFFE}" name="Column2" headerRowDxfId="738" dataDxfId="737"/>
    <tableColumn id="3" xr3:uid="{BB43ACB4-7D4A-4E74-A743-54F74A736D29}" name="Column3" headerRowDxfId="736" dataDxfId="735"/>
    <tableColumn id="4" xr3:uid="{CFF37F0A-95B3-4423-B47E-BA3B5BD52413}" name="Column4" headerRowDxfId="734" dataDxfId="733"/>
    <tableColumn id="5" xr3:uid="{DE6595B2-A0E6-4D34-95B3-B429DA75C1AF}" name="Column5" headerRowDxfId="732" dataDxfId="731"/>
    <tableColumn id="6" xr3:uid="{09C48CC9-AC35-4D14-B84D-421CAB27937C}" name="Column6" headerRowDxfId="730" dataDxfId="729"/>
    <tableColumn id="7" xr3:uid="{02934D87-3F87-4E5C-B968-8CE5A2307F63}" name="Column7" headerRowDxfId="728" dataDxfId="727">
      <calculatedColumnFormula>17+51</calculatedColumnFormula>
    </tableColumn>
    <tableColumn id="8" xr3:uid="{32630B55-EB17-4848-A788-7B4DC8D18391}" name="Column8" headerRowDxfId="726" dataDxfId="725"/>
    <tableColumn id="9" xr3:uid="{5032E158-F67E-4A18-BB93-3A0E6025DA33}" name="Column9" headerRowDxfId="724" dataDxfId="723"/>
    <tableColumn id="10" xr3:uid="{68097F62-2202-4659-837B-A324C3DD8FC2}" name="Column10" headerRowDxfId="722" dataDxfId="721"/>
    <tableColumn id="11" xr3:uid="{8F9D960F-E4DC-4064-98AF-6D9FE5836199}" name="Column11" headerRowDxfId="720" dataDxfId="719"/>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D860C30C-4CD5-4935-89A1-0CFADC91E4AB}" name="Table21812210858789" displayName="Table21812210858789" ref="A8:K10" headerRowCount="0" totalsRowShown="0" headerRowDxfId="718" headerRowBorderDxfId="717" tableBorderDxfId="716" totalsRowBorderDxfId="715">
  <tableColumns count="11">
    <tableColumn id="1" xr3:uid="{CC095310-17C2-4EE7-AFB3-D133BD0182AC}" name="Column1" headerRowDxfId="714" dataDxfId="713"/>
    <tableColumn id="2" xr3:uid="{1ABFDB64-9277-4A4D-B4E3-1090B04DE3DD}" name="Column2" headerRowDxfId="712" dataDxfId="711"/>
    <tableColumn id="3" xr3:uid="{18203EE9-AC07-470F-9338-98869B0D361F}" name="Column3" headerRowDxfId="710" dataDxfId="709"/>
    <tableColumn id="5" xr3:uid="{40A2C173-CC18-4FA3-BEF3-6611A69B379F}" name="Column5" headerRowDxfId="708" dataDxfId="707"/>
    <tableColumn id="4" xr3:uid="{B8D2739F-B2F8-4406-ABF5-AF63C132AA29}" name="Column4" headerRowDxfId="706" dataDxfId="705"/>
    <tableColumn id="6" xr3:uid="{403D8382-80F1-42DE-B173-F0475E33D863}" name="Column6" headerRowDxfId="704" dataDxfId="703"/>
    <tableColumn id="7" xr3:uid="{97C4A552-45C4-44F5-9969-F0C7BB0C79E7}" name="Column7" headerRowDxfId="702" dataDxfId="701"/>
    <tableColumn id="8" xr3:uid="{CC9B7D7D-5F79-454F-B339-FC16E17431DA}" name="Column8" headerRowDxfId="700" dataDxfId="699"/>
    <tableColumn id="9" xr3:uid="{4470A760-1FB8-4E8E-BF9A-A91DE2A4CEA8}" name="Column9" headerRowDxfId="698" dataDxfId="697"/>
    <tableColumn id="10" xr3:uid="{B2F7554B-B45B-4EEF-A345-EEB3EF83A0AC}" name="Column10" headerRowDxfId="696" dataDxfId="695"/>
    <tableColumn id="11" xr3:uid="{74E72887-AAB4-4C68-ABF9-5400DEA01891}" name="Column11" headerRowDxfId="694" dataDxfId="693"/>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5458FB54-2906-42D8-BBE5-768071E48444}" name="Table352518868890" displayName="Table352518868890" ref="A12:K19" headerRowCount="0" totalsRowShown="0" headerRowDxfId="692" headerRowBorderDxfId="691" tableBorderDxfId="690" totalsRowBorderDxfId="689">
  <tableColumns count="11">
    <tableColumn id="1" xr3:uid="{F4C54317-3D3E-4B8B-BB52-474A0CDF0E3D}" name="Column1" headerRowDxfId="688" dataDxfId="687"/>
    <tableColumn id="2" xr3:uid="{F0C924AE-1EB5-4417-996F-4C4673F54BA7}" name="Column2" headerRowDxfId="686" dataDxfId="685"/>
    <tableColumn id="3" xr3:uid="{E0F62662-63AA-4036-9D63-9DA08C78DF72}" name="Column3" headerRowDxfId="684" dataDxfId="683"/>
    <tableColumn id="4" xr3:uid="{718A0E6A-2C3A-4106-816B-6A0A1DA8953E}" name="Column4" headerRowDxfId="682" dataDxfId="681"/>
    <tableColumn id="5" xr3:uid="{2D0589F9-D9FD-4E43-8629-8E734C6D550A}" name="Column5" headerRowDxfId="680" dataDxfId="679"/>
    <tableColumn id="6" xr3:uid="{3A4C5530-DDE3-4BFB-937B-E7452A059418}" name="Column6" headerRowDxfId="678" dataDxfId="677"/>
    <tableColumn id="7" xr3:uid="{C05D0BDB-728B-474C-8F83-CB65AC58BFF0}" name="Column7" headerRowDxfId="676" dataDxfId="675"/>
    <tableColumn id="8" xr3:uid="{6F684ED8-3041-4D89-BC3C-46340AA3F960}" name="Column8" headerRowDxfId="674" dataDxfId="673">
      <calculatedColumnFormula>34+4</calculatedColumnFormula>
    </tableColumn>
    <tableColumn id="9" xr3:uid="{52B16F7C-EEC9-46F4-81E5-5D2941A73A18}" name="Column9" headerRowDxfId="672" dataDxfId="671"/>
    <tableColumn id="10" xr3:uid="{D456A76A-FF6F-43FF-8F3F-C1E24C0232C2}" name="Column10" headerRowDxfId="670" dataDxfId="669"/>
    <tableColumn id="11" xr3:uid="{D05FA1FB-211E-4BBA-85B0-394A9EF26451}" name="Column11" headerRowDxfId="668" dataDxfId="667"/>
  </tableColumns>
  <tableStyleInfo name="Table Style 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9D2A1425-86F7-4ABF-8163-BE5DF9DB77ED}" name="Table2181221085878991" displayName="Table2181221085878991" ref="A8:K10" headerRowCount="0" totalsRowShown="0" headerRowDxfId="666" headerRowBorderDxfId="665" tableBorderDxfId="664" totalsRowBorderDxfId="663">
  <tableColumns count="11">
    <tableColumn id="1" xr3:uid="{AE048F13-0748-426D-B74F-F6538403D2AC}" name="Column1" headerRowDxfId="662" dataDxfId="661"/>
    <tableColumn id="4" xr3:uid="{3ABE48D6-995C-4FC1-AA6D-E0B967D5F40A}" name="Column4" headerRowDxfId="660" dataDxfId="659"/>
    <tableColumn id="6" xr3:uid="{4D8E5C90-6A48-4506-8C13-1B6C24C135D8}" name="Column6" headerRowDxfId="658" dataDxfId="657"/>
    <tableColumn id="7" xr3:uid="{1559FFE6-0CF6-4208-8576-25F48F913AFA}" name="Column7" headerRowDxfId="656" dataDxfId="655"/>
    <tableColumn id="8" xr3:uid="{801E7ACC-BF69-442E-A9DB-D9211B347637}" name="Column8" headerRowDxfId="654" dataDxfId="653"/>
    <tableColumn id="9" xr3:uid="{D2FD2E61-3E1A-4504-8B45-31790A50F25F}" name="Column9" headerRowDxfId="652" dataDxfId="651"/>
    <tableColumn id="2" xr3:uid="{849FB753-3DC4-4F8F-A224-EB613451D8DE}" name="Column2" headerRowDxfId="650" dataDxfId="649"/>
    <tableColumn id="3" xr3:uid="{43372AD6-0BCB-43D6-BBAF-C3B57F60189A}" name="Column3" headerRowDxfId="648" dataDxfId="647"/>
    <tableColumn id="5" xr3:uid="{A9C11C82-B9C8-4BDB-A710-5BC571BC482C}" name="Column5" headerRowDxfId="646" dataDxfId="645"/>
    <tableColumn id="10" xr3:uid="{0783A201-5EBD-4FE9-98A7-BD196E41C43D}" name="Column10" headerRowDxfId="644" dataDxfId="643"/>
    <tableColumn id="11" xr3:uid="{9ABA3D90-107B-4557-A1E5-716420D354BB}" name="Column11" headerRowDxfId="642" dataDxfId="641"/>
  </tableColumns>
  <tableStyleInfo name="Table Style 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721F0C00-AC1E-43AC-B91A-4FB6550B6396}" name="Table35251886889092" displayName="Table35251886889092" ref="A12:K19" headerRowCount="0" totalsRowShown="0" headerRowDxfId="640" headerRowBorderDxfId="639" tableBorderDxfId="638" totalsRowBorderDxfId="637">
  <tableColumns count="11">
    <tableColumn id="1" xr3:uid="{8DD16752-0795-421C-BF59-80C6CE561EB3}" name="Column1" headerRowDxfId="636" dataDxfId="635"/>
    <tableColumn id="2" xr3:uid="{477FDA33-B8FE-4A24-8B84-48BAAC73C970}" name="Column2" headerRowDxfId="634" dataDxfId="633"/>
    <tableColumn id="3" xr3:uid="{57759078-1822-4F81-8451-2835D3501FA3}" name="Column3" headerRowDxfId="632" dataDxfId="631"/>
    <tableColumn id="4" xr3:uid="{BF57D962-23BA-46DB-9DDB-BC7A2AA169F3}" name="Column4" headerRowDxfId="630" dataDxfId="629"/>
    <tableColumn id="5" xr3:uid="{17CE738E-2C32-4B76-B837-41DB50C41CD8}" name="Column5" headerRowDxfId="628" dataDxfId="627"/>
    <tableColumn id="6" xr3:uid="{C4338387-CAAC-42DC-8621-8857149FA773}" name="Column6" headerRowDxfId="626" dataDxfId="625"/>
    <tableColumn id="7" xr3:uid="{96EC31AA-1723-422F-8BAE-FFF31CE9F205}" name="Column7" headerRowDxfId="624" dataDxfId="623"/>
    <tableColumn id="8" xr3:uid="{42528E6F-CED9-4275-807A-035979B3772B}" name="Column8" headerRowDxfId="622" dataDxfId="621"/>
    <tableColumn id="9" xr3:uid="{475C53F5-B709-4C4B-9A94-FE130ED0873A}" name="Column9" headerRowDxfId="620" dataDxfId="619"/>
    <tableColumn id="10" xr3:uid="{9229656B-44EE-408C-87C1-59AE6FB40854}" name="Column10" headerRowDxfId="618" dataDxfId="617"/>
    <tableColumn id="11" xr3:uid="{A051A6F2-8440-4EAE-B19E-0E99A97A8628}" name="Column11" headerRowDxfId="616" dataDxfId="615"/>
  </tableColumns>
  <tableStyleInfo name="Table Style 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BC43720B-2738-4201-B9D5-2C1D0DD087DC}" name="Table2282636" displayName="Table2282636" ref="A8:K10" headerRowCount="0" totalsRowShown="0" headerRowDxfId="614" headerRowBorderDxfId="613" tableBorderDxfId="612" totalsRowBorderDxfId="611">
  <tableColumns count="11">
    <tableColumn id="1" xr3:uid="{6756B5F3-73F5-46F9-843A-5993570BFEAD}" name="Column1" headerRowDxfId="610" dataDxfId="609"/>
    <tableColumn id="2" xr3:uid="{F34FC6BC-8651-4D7D-99D5-F7FA14077715}" name="Column2" headerRowDxfId="608" dataDxfId="607"/>
    <tableColumn id="3" xr3:uid="{58A62EC8-32C6-41A3-A6BB-E5D7976FBEE0}" name="Column3" headerRowDxfId="606" dataDxfId="605"/>
    <tableColumn id="4" xr3:uid="{AA56EC64-7D2A-4B88-A2F8-0F4528ADC7E1}" name="Column4" headerRowDxfId="604" dataDxfId="603"/>
    <tableColumn id="5" xr3:uid="{B6A773E5-40A8-4C8A-8EC1-6AF62141B87E}" name="Column5" headerRowDxfId="602" dataDxfId="601"/>
    <tableColumn id="6" xr3:uid="{A9019F15-0760-40E6-AA61-B41D06AC6BB6}" name="Column6" headerRowDxfId="600" dataDxfId="599"/>
    <tableColumn id="7" xr3:uid="{C55ADBF9-0C80-4EFA-AC52-10ACF492839D}" name="Column7" headerRowDxfId="598" dataDxfId="597"/>
    <tableColumn id="8" xr3:uid="{A917B9B7-7F30-41DD-88C8-55FF7A5AC352}" name="Column8" headerRowDxfId="596" dataDxfId="595"/>
    <tableColumn id="9" xr3:uid="{9D5C80DF-0388-456F-86AA-DB188A61FACA}" name="Column9" headerRowDxfId="594" dataDxfId="593"/>
    <tableColumn id="10" xr3:uid="{543E8DA5-CDAB-455A-B071-CAFF8CB1FBB2}" name="Column10" headerRowDxfId="592" dataDxfId="591"/>
    <tableColumn id="11" xr3:uid="{60A2774D-0835-4604-809D-23FBDA5A7878}" name="Column11" headerRowDxfId="590" dataDxfId="589"/>
  </tableColumns>
  <tableStyleInfo name="Table Style 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9964B8BA-3B87-4635-8C9B-794AC423D335}" name="Table3592737" displayName="Table3592737" ref="A12:K19" headerRowCount="0" totalsRowShown="0" headerRowDxfId="588" headerRowBorderDxfId="587" tableBorderDxfId="586" totalsRowBorderDxfId="585">
  <tableColumns count="11">
    <tableColumn id="1" xr3:uid="{536C5F4F-A63B-452E-BABA-79B0999B55C3}" name="Column1" headerRowDxfId="584" dataDxfId="583"/>
    <tableColumn id="2" xr3:uid="{C466146A-0C18-4E7D-A1B5-80ED8695E789}" name="Column2" headerRowDxfId="582" dataDxfId="581"/>
    <tableColumn id="3" xr3:uid="{4AB9ADFE-C126-48CD-ABFE-C3B6039E0F01}" name="Column3" headerRowDxfId="580" dataDxfId="579"/>
    <tableColumn id="4" xr3:uid="{1B9AECD5-9A10-4EBC-911E-41D4890A8744}" name="Column4" headerRowDxfId="578" dataDxfId="577"/>
    <tableColumn id="5" xr3:uid="{E994D11D-7306-4BFD-B2D7-A96FE363A3E4}" name="Column5" headerRowDxfId="576" dataDxfId="575"/>
    <tableColumn id="6" xr3:uid="{72CEC579-744A-4681-9A74-C9EFF825DA0B}" name="Column6" headerRowDxfId="574" dataDxfId="573"/>
    <tableColumn id="7" xr3:uid="{6349B22B-5981-4FC3-8767-639C5C329E10}" name="Column7" headerRowDxfId="572" dataDxfId="571"/>
    <tableColumn id="8" xr3:uid="{CA3E989B-4B26-4347-9421-23D5635CF134}" name="Column8" headerRowDxfId="570" dataDxfId="569"/>
    <tableColumn id="9" xr3:uid="{47ECB149-174E-4B84-95CD-5FF6E4A246CE}" name="Column9" headerRowDxfId="568" dataDxfId="567"/>
    <tableColumn id="10" xr3:uid="{E46FDE44-F048-4A19-816D-DE36FA1E63FB}" name="Column10" headerRowDxfId="566" dataDxfId="565"/>
    <tableColumn id="11" xr3:uid="{23F38C01-D8D0-482B-8AF1-9B4368D3F2D4}" name="Column11" headerRowDxfId="564" dataDxfId="563"/>
  </tableColumns>
  <tableStyleInfo name="Table Style 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BBEF021C-96DA-4B14-8F84-7EBB65E6F184}" name="Table228263693" displayName="Table228263693" ref="A8:K10" headerRowCount="0" totalsRowShown="0" headerRowDxfId="562" headerRowBorderDxfId="561" tableBorderDxfId="560" totalsRowBorderDxfId="559">
  <tableColumns count="11">
    <tableColumn id="1" xr3:uid="{414B8852-F17A-491F-AF3A-426AD8776F56}" name="Column1" headerRowDxfId="558" dataDxfId="557"/>
    <tableColumn id="2" xr3:uid="{06C53E48-A957-44AB-A058-3FE9DA6FCB90}" name="Column2" headerRowDxfId="556" dataDxfId="555"/>
    <tableColumn id="3" xr3:uid="{AC50D530-5FBB-480C-8BAF-D18E8586F09D}" name="Column3" headerRowDxfId="554" dataDxfId="553"/>
    <tableColumn id="4" xr3:uid="{B0745282-443F-487F-9E4B-A2A0B5FA1ED8}" name="Column4" headerRowDxfId="552" dataDxfId="551"/>
    <tableColumn id="5" xr3:uid="{B488E234-F436-44B4-A0CC-A69A13A81E77}" name="Column5" headerRowDxfId="550" dataDxfId="549"/>
    <tableColumn id="6" xr3:uid="{F7101B6C-30DD-42EA-8DB1-B92DC527318B}" name="Column6" headerRowDxfId="548" dataDxfId="547"/>
    <tableColumn id="7" xr3:uid="{3454915C-840E-4050-9B5D-D9DB7F5C8F94}" name="Column7" headerRowDxfId="546" dataDxfId="545"/>
    <tableColumn id="8" xr3:uid="{89E9F03C-1CCF-46C5-8F3F-7BE576958F3A}" name="Column8" headerRowDxfId="544" dataDxfId="543"/>
    <tableColumn id="9" xr3:uid="{08BE85CC-557D-4EB1-87DC-2ED75705B245}" name="Column9" headerRowDxfId="542" dataDxfId="541"/>
    <tableColumn id="10" xr3:uid="{C041E1B7-93D1-43DF-BC2E-E90D93090093}" name="Column10" headerRowDxfId="540" dataDxfId="539"/>
    <tableColumn id="11" xr3:uid="{04D25612-26DC-4A9C-B6BB-79A8B6568CC4}" name="Column11" headerRowDxfId="538" dataDxfId="537"/>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BD6DEF-AC5B-4E0C-A02F-406DA0FF02C2}" name="Table2181238354749612" displayName="Table2181238354749612" ref="A8:K10" headerRowCount="0" totalsRowShown="0" headerRowDxfId="1318" headerRowBorderDxfId="1317" tableBorderDxfId="1316" totalsRowBorderDxfId="1315">
  <tableColumns count="11">
    <tableColumn id="1" xr3:uid="{0D9C41E1-7DA1-4040-9950-90CC03FA33EE}" name="Column1" headerRowDxfId="1314" dataDxfId="1313"/>
    <tableColumn id="2" xr3:uid="{03AD9319-37DF-41F0-9CFB-E24750F57D92}" name="Column2" headerRowDxfId="1312" dataDxfId="1311"/>
    <tableColumn id="3" xr3:uid="{B9C37B6B-4F35-4F53-8763-D868AE6CBDB9}" name="Column3" headerRowDxfId="1310" dataDxfId="1309"/>
    <tableColumn id="4" xr3:uid="{A3665C0D-AC86-4EB0-8364-8270340DB4B4}" name="Column4" headerRowDxfId="1308" dataDxfId="1307"/>
    <tableColumn id="5" xr3:uid="{FB3F854D-BFCD-4B9C-A865-110A740ED9B5}" name="Column5" headerRowDxfId="1306" dataDxfId="1305"/>
    <tableColumn id="6" xr3:uid="{56B2901C-E9D6-43F6-9FD4-A17BFB8633DB}" name="Column6" headerRowDxfId="1304" dataDxfId="1303"/>
    <tableColumn id="7" xr3:uid="{C484F8E4-76BB-4ADA-AE7C-2D2B6EA459F0}" name="Column7" headerRowDxfId="1302" dataDxfId="1301"/>
    <tableColumn id="8" xr3:uid="{B2B874CF-63F4-4D7F-A161-A082D63948F7}" name="Column8" headerRowDxfId="1300" dataDxfId="1299"/>
    <tableColumn id="9" xr3:uid="{F7498ED0-B20D-47AF-A06F-605532BF650A}" name="Column9" headerRowDxfId="1298" dataDxfId="1297"/>
    <tableColumn id="10" xr3:uid="{D74F0F05-8F51-420F-AB08-FACDA816B887}" name="Column10" headerRowDxfId="1296" dataDxfId="1295"/>
    <tableColumn id="11" xr3:uid="{714E33B3-4C80-48AB-BA9D-8268F55E78AC}" name="Column11" headerRowDxfId="1294" dataDxfId="1293"/>
  </tableColumns>
  <tableStyleInfo name="Table Style 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648E925F-79A0-4411-AD2F-F29F3A1E98CB}" name="Table359273794" displayName="Table359273794" ref="A12:K19" headerRowCount="0" totalsRowShown="0" headerRowDxfId="536" headerRowBorderDxfId="535" tableBorderDxfId="534" totalsRowBorderDxfId="533">
  <tableColumns count="11">
    <tableColumn id="1" xr3:uid="{928E0864-4B56-4217-A3BE-BD676855CDB8}" name="Column1" headerRowDxfId="532" dataDxfId="531"/>
    <tableColumn id="2" xr3:uid="{FB6A0B70-6076-4AC5-8CB0-7805C7F12204}" name="Column2" headerRowDxfId="530" dataDxfId="529"/>
    <tableColumn id="3" xr3:uid="{6F92A8B3-9A19-4E54-AA77-935220A357EA}" name="Column3" headerRowDxfId="528" dataDxfId="527"/>
    <tableColumn id="4" xr3:uid="{333467C5-58E5-4FEF-8EA8-B10DBCBE0F57}" name="Column4" headerRowDxfId="526" dataDxfId="525"/>
    <tableColumn id="5" xr3:uid="{56431A76-E659-422E-AF74-C317300D9FE9}" name="Column5" headerRowDxfId="524" dataDxfId="523"/>
    <tableColumn id="6" xr3:uid="{74B42A40-E556-4321-9886-446D5D365350}" name="Column6" headerRowDxfId="522" dataDxfId="521"/>
    <tableColumn id="7" xr3:uid="{D8C7366D-EC54-4548-A64E-62BA3565F0E4}" name="Column7" headerRowDxfId="520" dataDxfId="519"/>
    <tableColumn id="8" xr3:uid="{4A662C9E-DD21-4B6F-9061-18BABCB14F25}" name="Column8" headerRowDxfId="518" dataDxfId="517"/>
    <tableColumn id="9" xr3:uid="{25D7588B-0FD8-4AC8-8B08-F7A9C9D2B751}" name="Column9" headerRowDxfId="516" dataDxfId="515"/>
    <tableColumn id="10" xr3:uid="{BA1D9C8B-CDF2-4CA2-85A8-73B4085345A7}" name="Column10" headerRowDxfId="514" dataDxfId="513"/>
    <tableColumn id="11" xr3:uid="{EB2953A7-1B04-48C5-83E9-9899273FAEA3}" name="Column11" headerRowDxfId="512" dataDxfId="511"/>
  </tableColumns>
  <tableStyleInfo name="Table Style 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8E0989BC-B6B1-427D-B908-5BB994D5E6DD}" name="Table21812383547496163697195" displayName="Table21812383547496163697195" ref="A8:K10" headerRowCount="0" totalsRowShown="0" headerRowDxfId="510" headerRowBorderDxfId="509" tableBorderDxfId="508" totalsRowBorderDxfId="507">
  <tableColumns count="11">
    <tableColumn id="1" xr3:uid="{8BA910A5-87BD-4CDE-81A7-23A66272C54F}" name="Column1" headerRowDxfId="506" dataDxfId="505"/>
    <tableColumn id="2" xr3:uid="{46810812-7748-4B08-86F1-389E2B6E5F36}" name="Column2" headerRowDxfId="504" dataDxfId="503"/>
    <tableColumn id="3" xr3:uid="{74BC670F-0400-4A54-9768-2EB90E36B0AD}" name="Column3" headerRowDxfId="502" dataDxfId="501"/>
    <tableColumn id="4" xr3:uid="{ECFDD8BD-08A2-41C6-8BD9-DA42959D2891}" name="Column4" headerRowDxfId="500" dataDxfId="499"/>
    <tableColumn id="5" xr3:uid="{8239A03C-1162-4CF5-9341-F9B6E47FC5F4}" name="Column5" headerRowDxfId="498" dataDxfId="497"/>
    <tableColumn id="6" xr3:uid="{44E30890-86CB-48E9-918A-C3AE9D6992B8}" name="Column6" headerRowDxfId="496" dataDxfId="495"/>
    <tableColumn id="7" xr3:uid="{A327C9D8-8064-45A3-B8DA-60CD6307301F}" name="Column7" headerRowDxfId="494" dataDxfId="493"/>
    <tableColumn id="8" xr3:uid="{FBDC62D0-20EC-43CC-81A4-47944D48F841}" name="Column8" headerRowDxfId="492" dataDxfId="491"/>
    <tableColumn id="9" xr3:uid="{50974C0A-4DD4-45F1-9118-C5B0DE6BE28B}" name="Column9" headerRowDxfId="490" dataDxfId="489"/>
    <tableColumn id="10" xr3:uid="{60F727A6-D0B4-46F9-9D75-3E238706C489}" name="Column10" headerRowDxfId="488" dataDxfId="487"/>
    <tableColumn id="11" xr3:uid="{5FD21648-ADB7-4CE7-8706-8258F219234C}" name="Column11" headerRowDxfId="486" dataDxfId="485"/>
  </tableColumns>
  <tableStyleInfo name="Table Style 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8626EB27-4744-4DD4-B617-E9382794CD3C}" name="Table31917404648606264707296" displayName="Table31917404648606264707296" ref="A12:K13" headerRowCount="0" totalsRowShown="0" headerRowDxfId="484" headerRowBorderDxfId="483" tableBorderDxfId="482" totalsRowBorderDxfId="481">
  <tableColumns count="11">
    <tableColumn id="1" xr3:uid="{C56447DF-CDF2-4532-B7A6-A4E0374383AE}" name="Column1" headerRowDxfId="480" dataDxfId="479"/>
    <tableColumn id="2" xr3:uid="{6F2197E8-4208-42CE-996A-8B518ADAF81E}" name="Column2" headerRowDxfId="478" dataDxfId="477"/>
    <tableColumn id="3" xr3:uid="{0F6F8DF7-D154-4CCB-ABDB-1573CE712B01}" name="Column3" headerRowDxfId="476" dataDxfId="475"/>
    <tableColumn id="4" xr3:uid="{03757BAF-EBE5-4B22-8ACB-88B1178CAB02}" name="Column4" headerRowDxfId="474" dataDxfId="473"/>
    <tableColumn id="5" xr3:uid="{F1383185-9293-4AAA-9587-4B9EDA8C072A}" name="Column5" headerRowDxfId="472" dataDxfId="471"/>
    <tableColumn id="6" xr3:uid="{E963AA3F-824D-4699-B585-167C3C18D378}" name="Column6" headerRowDxfId="470" dataDxfId="469"/>
    <tableColumn id="7" xr3:uid="{ADCA9E6A-C1BA-4918-8D7D-678BF6254B62}" name="Column7" headerRowDxfId="468" dataDxfId="467"/>
    <tableColumn id="8" xr3:uid="{FC19E4C9-8EE0-4E39-BD7A-96571FFB8E42}" name="Column8" headerRowDxfId="466" dataDxfId="465"/>
    <tableColumn id="9" xr3:uid="{16F4BCDA-9504-44A6-A72E-8F631D515069}" name="Column9" headerRowDxfId="464" dataDxfId="463"/>
    <tableColumn id="10" xr3:uid="{CC438CBD-3969-4D57-B16B-BFB8E4B9B9CF}" name="Column10" headerRowDxfId="462" dataDxfId="461"/>
    <tableColumn id="11" xr3:uid="{33E761DB-04C3-4758-8B2B-C920CE18E89E}" name="Column11" headerRowDxfId="460" dataDxfId="459"/>
  </tableColumns>
  <tableStyleInfo name="Table Style 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C41E9201-DAC9-4AA5-802D-F5248B883575}" name="Table2181238354749616369719597" displayName="Table2181238354749616369719597" ref="A8:K10" headerRowCount="0" totalsRowShown="0" headerRowDxfId="458" headerRowBorderDxfId="457" tableBorderDxfId="456" totalsRowBorderDxfId="455">
  <tableColumns count="11">
    <tableColumn id="1" xr3:uid="{A6E8EAA5-CB31-4705-AFE2-723D831C0160}" name="Column1" headerRowDxfId="454" dataDxfId="453"/>
    <tableColumn id="2" xr3:uid="{6D6BB4B1-75E8-43CD-B207-4D372DBAF3D1}" name="Column2" headerRowDxfId="452" dataDxfId="451"/>
    <tableColumn id="3" xr3:uid="{66EE9956-A247-415D-AA84-27A68A07FAA2}" name="Column3" headerRowDxfId="450" dataDxfId="449"/>
    <tableColumn id="4" xr3:uid="{DF5FEFFA-6350-43A6-B611-F1BE31879DB9}" name="Column4" headerRowDxfId="448" dataDxfId="447"/>
    <tableColumn id="5" xr3:uid="{21677FCF-2007-4B2F-9EB3-FA03C84E3597}" name="Column5" headerRowDxfId="446" dataDxfId="445"/>
    <tableColumn id="6" xr3:uid="{E6315872-6D6A-40CB-8D33-317444CF1E5E}" name="Column6" headerRowDxfId="444" dataDxfId="443"/>
    <tableColumn id="7" xr3:uid="{094A9CF5-899B-44EA-B2E0-12054C0A6528}" name="Column7" headerRowDxfId="442" dataDxfId="441"/>
    <tableColumn id="8" xr3:uid="{907E9D2D-3C9A-4A36-B1C7-41F50D13D874}" name="Column8" headerRowDxfId="440" dataDxfId="439"/>
    <tableColumn id="9" xr3:uid="{99605FFB-87DE-4923-A306-7BC1B7A445D6}" name="Column9" headerRowDxfId="438" dataDxfId="437"/>
    <tableColumn id="10" xr3:uid="{6D29CEB7-D1F8-4898-8E3D-BBF4D890E336}" name="Column10" headerRowDxfId="436" dataDxfId="435"/>
    <tableColumn id="11" xr3:uid="{13853EEA-44AD-467D-A238-C9631DB4B985}" name="Column11" headerRowDxfId="434" dataDxfId="433"/>
  </tableColumns>
  <tableStyleInfo name="Table Style 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5B0BD512-FD50-4FCD-A601-B27C63639C01}" name="Table3191740464860626470729698" displayName="Table3191740464860626470729698" ref="A12:K13" headerRowCount="0" totalsRowShown="0" headerRowDxfId="432" headerRowBorderDxfId="431" tableBorderDxfId="430" totalsRowBorderDxfId="429">
  <tableColumns count="11">
    <tableColumn id="1" xr3:uid="{78A175F1-4980-4F9F-B31E-CA6AC7F1D077}" name="Column1" headerRowDxfId="428" dataDxfId="427"/>
    <tableColumn id="2" xr3:uid="{1FE58A18-FA93-4EDA-B87B-2B4DDEDCB7C3}" name="Column2" headerRowDxfId="426" dataDxfId="425"/>
    <tableColumn id="3" xr3:uid="{C397FA17-212B-4DF2-BC8B-E8764176B9D8}" name="Column3" headerRowDxfId="424" dataDxfId="423"/>
    <tableColumn id="4" xr3:uid="{D9AA8102-3D72-40EF-B733-150AD93077B2}" name="Column4" headerRowDxfId="422" dataDxfId="421"/>
    <tableColumn id="5" xr3:uid="{1E5AC963-3587-4E30-8816-6992BE906360}" name="Column5" headerRowDxfId="420" dataDxfId="419"/>
    <tableColumn id="6" xr3:uid="{2D1F0B4B-588E-49CF-94CB-DB703B6DB52B}" name="Column6" headerRowDxfId="418" dataDxfId="417"/>
    <tableColumn id="7" xr3:uid="{5CD4B480-E36B-4924-9E08-A7637EC76062}" name="Column7" headerRowDxfId="416" dataDxfId="415"/>
    <tableColumn id="8" xr3:uid="{D29CFED4-1910-47E4-973D-63A107F3CF66}" name="Column8" headerRowDxfId="414" dataDxfId="413"/>
    <tableColumn id="9" xr3:uid="{0556E3A9-1283-4A0D-8D75-C534228E8A3C}" name="Column9" headerRowDxfId="412" dataDxfId="411"/>
    <tableColumn id="10" xr3:uid="{16145BC3-1231-45A2-9682-3A8BDC40ABE4}" name="Column10" headerRowDxfId="410" dataDxfId="409"/>
    <tableColumn id="11" xr3:uid="{7D70C492-B4E5-4AA8-B2BB-2EF5EE40654B}" name="Column11" headerRowDxfId="408" dataDxfId="407"/>
  </tableColumns>
  <tableStyleInfo name="Table Style 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8EF818AB-B53A-428A-8E5D-A8EFF66BF153}" name="Table1252" displayName="Table1252" ref="A8:K10" headerRowCount="0" totalsRowShown="0" headerRowDxfId="406" headerRowBorderDxfId="405" tableBorderDxfId="404" totalsRowBorderDxfId="403">
  <tableColumns count="11">
    <tableColumn id="1" xr3:uid="{38F0CF73-C690-45CB-BD6B-47C8FFF73442}" name="Column1" headerRowDxfId="402" dataDxfId="401"/>
    <tableColumn id="2" xr3:uid="{6546DA80-F84A-4EE9-9ACB-D01CD099D190}" name="Column2" headerRowDxfId="400" dataDxfId="399"/>
    <tableColumn id="3" xr3:uid="{BC94C9D5-5B0C-4C70-BD50-029362DB7FC5}" name="Column3" headerRowDxfId="398" dataDxfId="397"/>
    <tableColumn id="4" xr3:uid="{0BE68600-9657-41F5-A9DC-BEBE89E15540}" name="Column4" headerRowDxfId="396" dataDxfId="395"/>
    <tableColumn id="5" xr3:uid="{0AE9030F-D358-4ABF-AB13-A4DBF08F5023}" name="Column5" headerRowDxfId="394" dataDxfId="393"/>
    <tableColumn id="6" xr3:uid="{ACB4ED5D-DB55-4AEF-8D22-11CB4B11F061}" name="Column6" headerRowDxfId="392" dataDxfId="391"/>
    <tableColumn id="7" xr3:uid="{E4C3088A-20FE-4051-A999-B3B205467891}" name="Column7" headerRowDxfId="390" dataDxfId="389"/>
    <tableColumn id="8" xr3:uid="{C4D13E39-C5D0-4785-BEB5-F20509F3E5A1}" name="Column8" headerRowDxfId="388" dataDxfId="387"/>
    <tableColumn id="9" xr3:uid="{255E308E-75CD-4467-B409-040224A3BAE4}" name="Column9" headerRowDxfId="386" dataDxfId="385"/>
    <tableColumn id="10" xr3:uid="{7C4F6E70-EF16-4702-8DBA-2CE356811861}" name="Column10" headerRowDxfId="384" dataDxfId="383"/>
    <tableColumn id="11" xr3:uid="{E5D92722-B41E-42C1-B9FC-DBC62ADE349B}" name="Column11" headerRowDxfId="382" dataDxfId="381"/>
  </tableColumns>
  <tableStyleInfo name="Table Style 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3C3E5E9F-FEFE-4C7C-91D9-CA4A848C9012}" name="Table1353" displayName="Table1353" ref="A12:K14" headerRowCount="0" totalsRowShown="0" headerRowDxfId="380" headerRowBorderDxfId="379" tableBorderDxfId="378" totalsRowBorderDxfId="377">
  <tableColumns count="11">
    <tableColumn id="1" xr3:uid="{DA339226-EDE7-47F4-BCF0-B8DD83E2E9EB}" name="Column1" headerRowDxfId="376" dataDxfId="375"/>
    <tableColumn id="2" xr3:uid="{8892FACD-08E2-496B-8C7C-3E40F39B9D8E}" name="Column2" headerRowDxfId="374" dataDxfId="373"/>
    <tableColumn id="3" xr3:uid="{5F073F49-2FF7-417A-890F-F710859CC82A}" name="Column3" headerRowDxfId="372" dataDxfId="371"/>
    <tableColumn id="4" xr3:uid="{D8D52F70-0BF8-4E44-A9DD-DCAEA9282704}" name="Column4" headerRowDxfId="370" dataDxfId="369"/>
    <tableColumn id="5" xr3:uid="{E7364166-8A67-4183-91FF-A44D7BA2EB8A}" name="Column5" headerRowDxfId="368" dataDxfId="367"/>
    <tableColumn id="6" xr3:uid="{816C8A16-0E1A-4C00-A346-71C5135490F2}" name="Column6" headerRowDxfId="366" dataDxfId="365"/>
    <tableColumn id="7" xr3:uid="{3F9BE2A8-F89D-4D17-B19A-21609CF9CFBD}" name="Column7" headerRowDxfId="364" dataDxfId="363"/>
    <tableColumn id="8" xr3:uid="{1A25C0C9-E637-4B7F-B808-1939BB355C7E}" name="Column8" headerRowDxfId="362" dataDxfId="361"/>
    <tableColumn id="9" xr3:uid="{7D34FE56-5BBD-4F45-8185-9F93236A9BF0}" name="Column9" headerRowDxfId="360" dataDxfId="359"/>
    <tableColumn id="10" xr3:uid="{1A96892E-92CC-4B0A-8E18-DEB790EC65FF}" name="Column10" headerRowDxfId="358" dataDxfId="357"/>
    <tableColumn id="11" xr3:uid="{F3F69510-434E-4679-BD29-E85FFF210B5B}" name="Column11" headerRowDxfId="356" dataDxfId="355"/>
  </tableColumns>
  <tableStyleInfo name="Table Style 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C8896C4-31FC-4DEC-AA6A-9E33A06E73C6}" name="Table1219" displayName="Table1219" ref="A8:K10" headerRowCount="0" totalsRowShown="0" headerRowDxfId="354" headerRowBorderDxfId="353" tableBorderDxfId="352" totalsRowBorderDxfId="351">
  <tableColumns count="11">
    <tableColumn id="1" xr3:uid="{D82C2D72-7A2A-4BE8-AC12-7B490BF02E33}" name="Column1" headerRowDxfId="350" dataDxfId="349"/>
    <tableColumn id="2" xr3:uid="{ACA318C8-C9E3-4DBE-864A-396896F98AE8}" name="Column2" headerRowDxfId="348" dataDxfId="347"/>
    <tableColumn id="3" xr3:uid="{616B6077-C9AB-4744-BC93-DB80DA35E172}" name="Column3" headerRowDxfId="346" dataDxfId="345"/>
    <tableColumn id="4" xr3:uid="{30C463D4-C0D2-4F81-B8A2-54D39D2DE8C5}" name="Column4" headerRowDxfId="344" dataDxfId="343"/>
    <tableColumn id="5" xr3:uid="{4B2D8429-BDC4-4018-8191-F5CC4AFB3F27}" name="Column5" headerRowDxfId="342" dataDxfId="341"/>
    <tableColumn id="6" xr3:uid="{128C0259-1020-437B-A572-9C2C81465E2E}" name="Column6" headerRowDxfId="340" dataDxfId="339"/>
    <tableColumn id="7" xr3:uid="{4A65A6D9-2BBB-48F5-99E7-747A8F994672}" name="Column7" headerRowDxfId="338" dataDxfId="337"/>
    <tableColumn id="8" xr3:uid="{E3908A82-A1A6-4B7D-A3FE-4E687FF7EC4B}" name="Column8" headerRowDxfId="336" dataDxfId="335"/>
    <tableColumn id="9" xr3:uid="{E5229330-6B56-4CD9-A7A5-866CAF8119BD}" name="Column9" headerRowDxfId="334" dataDxfId="333"/>
    <tableColumn id="10" xr3:uid="{57AE7190-BA89-4250-A25C-FB9BEBDA3385}" name="Column10" headerRowDxfId="332" dataDxfId="331"/>
    <tableColumn id="11" xr3:uid="{0A501C39-FF86-42A0-A26A-714418392459}" name="Column11" headerRowDxfId="330" dataDxfId="329"/>
  </tableColumns>
  <tableStyleInfo name="Table Style 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F010793A-C9F6-4317-84D9-AB0D21DB8E4D}" name="Table135329" displayName="Table135329" ref="A12:K14" headerRowCount="0" totalsRowShown="0" headerRowDxfId="328" headerRowBorderDxfId="327" tableBorderDxfId="326" totalsRowBorderDxfId="325">
  <tableColumns count="11">
    <tableColumn id="1" xr3:uid="{2FB81B3A-7C68-413C-9935-64B923F60F75}" name="Column1" headerRowDxfId="324" dataDxfId="323"/>
    <tableColumn id="2" xr3:uid="{4628341C-E485-4F85-87E6-40DB5D13402B}" name="Column2" headerRowDxfId="322" dataDxfId="321"/>
    <tableColumn id="3" xr3:uid="{44F6ED8C-E35A-4BC5-9F64-55A5CD566B15}" name="Column3" headerRowDxfId="320" dataDxfId="319"/>
    <tableColumn id="4" xr3:uid="{5A1A1269-3C78-452F-BCBE-F8A9C4687192}" name="Column4" headerRowDxfId="318" dataDxfId="317"/>
    <tableColumn id="5" xr3:uid="{364E6521-B0BA-4036-B4C3-AA86B914C044}" name="Column5" headerRowDxfId="316" dataDxfId="315"/>
    <tableColumn id="6" xr3:uid="{826D47DE-D156-4044-A0A4-4ACB005CBB4C}" name="Column6" headerRowDxfId="314" dataDxfId="313"/>
    <tableColumn id="7" xr3:uid="{8BB2B4F7-3BA9-4488-8645-5A5833AF4C1B}" name="Column7" headerRowDxfId="312" dataDxfId="311"/>
    <tableColumn id="8" xr3:uid="{6D48D936-E94C-4C86-9C1F-A5CC9A4B0AC5}" name="Column8" headerRowDxfId="310" dataDxfId="309"/>
    <tableColumn id="9" xr3:uid="{9AEEF9A9-0258-4007-909D-81C487C2DF0D}" name="Column9" headerRowDxfId="308" dataDxfId="307"/>
    <tableColumn id="10" xr3:uid="{5884920B-EFFB-4F5A-98DE-797DFA9B8F86}" name="Column10" headerRowDxfId="306" dataDxfId="305"/>
    <tableColumn id="11" xr3:uid="{86603322-DF68-41D1-9298-E4D2688B9C6C}" name="Column11" headerRowDxfId="304" dataDxfId="303"/>
  </tableColumns>
  <tableStyleInfo name="Table Style 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CC685FD3-2DEB-4D9F-8D1D-E5C076C61070}" name="Table121934" displayName="Table121934" ref="A8:K10" headerRowCount="0" totalsRowShown="0" headerRowDxfId="302" headerRowBorderDxfId="301" tableBorderDxfId="300" totalsRowBorderDxfId="299">
  <tableColumns count="11">
    <tableColumn id="1" xr3:uid="{4D51CC69-7E78-49BC-9EF2-10554B144470}" name="Column1" headerRowDxfId="298" dataDxfId="297"/>
    <tableColumn id="2" xr3:uid="{076ACB9B-2A77-4ED9-9F08-5938CB51AC22}" name="Column2" headerRowDxfId="296" dataDxfId="295"/>
    <tableColumn id="4" xr3:uid="{856FBA5A-BAC2-4743-912D-88F1A12F82BC}" name="Column4" headerRowDxfId="294" dataDxfId="293"/>
    <tableColumn id="5" xr3:uid="{7B926476-73F9-4F2F-B1DA-48B777ED451A}" name="Column5" headerRowDxfId="292" dataDxfId="291"/>
    <tableColumn id="6" xr3:uid="{B7C20360-82AF-4B51-8E22-8D41CD663284}" name="Column6" headerRowDxfId="290" dataDxfId="289"/>
    <tableColumn id="8" xr3:uid="{CA98EA64-5FDF-46D0-B94C-5D8A200A2BEF}" name="Column8" headerRowDxfId="288" dataDxfId="287"/>
    <tableColumn id="9" xr3:uid="{973FC313-CAFA-4B94-B600-3573DC1AC196}" name="Column9" headerRowDxfId="286" dataDxfId="285"/>
    <tableColumn id="3" xr3:uid="{F6DC57B5-053C-4E30-BFBC-3CDF3ADFDE3C}" name="Column3" headerRowDxfId="284" dataDxfId="283"/>
    <tableColumn id="7" xr3:uid="{11C03EEF-9B17-4A73-BB97-6ABCF5F1A091}" name="Column7" headerRowDxfId="282" dataDxfId="281"/>
    <tableColumn id="10" xr3:uid="{09057CE3-1265-4A0D-BDE7-488B516B3317}" name="Column10" headerRowDxfId="280" dataDxfId="279"/>
    <tableColumn id="11" xr3:uid="{957D19E3-288B-422F-9646-FD3226DE6499}" name="Column11" headerRowDxfId="278" dataDxfId="277"/>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A953DB1-B7AC-4A0B-8927-FF3757014DB7}" name="Table3191740464860623" displayName="Table3191740464860623" ref="A12:K13" headerRowCount="0" totalsRowShown="0" headerRowDxfId="1292" headerRowBorderDxfId="1291" tableBorderDxfId="1290" totalsRowBorderDxfId="1289">
  <tableColumns count="11">
    <tableColumn id="1" xr3:uid="{953CF7BD-025E-454A-B9E6-4E9585B0D292}" name="Column1" headerRowDxfId="1288" dataDxfId="1287"/>
    <tableColumn id="2" xr3:uid="{E928C723-36B0-4545-86C4-ABE04ED91208}" name="Column2" headerRowDxfId="1286" dataDxfId="1285"/>
    <tableColumn id="3" xr3:uid="{610D06DF-314D-4B46-A115-A8467C622371}" name="Column3" headerRowDxfId="1284" dataDxfId="1283"/>
    <tableColumn id="4" xr3:uid="{0692B5CD-DB94-471C-8E25-573C146E2233}" name="Column4" headerRowDxfId="1282" dataDxfId="1281">
      <calculatedColumnFormula>127+79+126+68+84+124</calculatedColumnFormula>
    </tableColumn>
    <tableColumn id="5" xr3:uid="{129110BB-6D4D-4511-AF30-2690C93F725D}" name="Column5" headerRowDxfId="1280" dataDxfId="1279"/>
    <tableColumn id="6" xr3:uid="{84616887-37C9-4D9A-A94E-5C4DDCC336A9}" name="Column6" headerRowDxfId="1278" dataDxfId="1277"/>
    <tableColumn id="7" xr3:uid="{DB662543-34F7-472B-A85F-520F8642A595}" name="Column7" headerRowDxfId="1276" dataDxfId="1275"/>
    <tableColumn id="8" xr3:uid="{08F4509E-188B-4BC9-95B7-A94EFDC8523C}" name="Column8" headerRowDxfId="1274" dataDxfId="1273"/>
    <tableColumn id="9" xr3:uid="{FAA80AE4-D1C4-4C72-A09E-0650510A34E0}" name="Column9" headerRowDxfId="1272" dataDxfId="1271"/>
    <tableColumn id="10" xr3:uid="{80BFAFC2-B4B3-4214-B814-850533A5A579}" name="Column10" headerRowDxfId="1270" dataDxfId="1269"/>
    <tableColumn id="11" xr3:uid="{4ADCFFD8-0506-4EDE-9F9D-34D01FA4F175}" name="Column11" headerRowDxfId="1268" dataDxfId="1267"/>
  </tableColumns>
  <tableStyleInfo name="Table Style 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1D5D9861-2B50-47AB-8235-3D5F9681E644}" name="Table13532932" displayName="Table13532932" ref="A12:K14" headerRowCount="0" totalsRowShown="0" headerRowDxfId="276" headerRowBorderDxfId="275" tableBorderDxfId="274" totalsRowBorderDxfId="273">
  <tableColumns count="11">
    <tableColumn id="1" xr3:uid="{A523471F-FB35-489B-A216-3F0A03F67888}" name="Column1" headerRowDxfId="272" dataDxfId="271"/>
    <tableColumn id="2" xr3:uid="{BADBCFD3-4654-4B81-89D1-29B4305F4A96}" name="Column2" headerRowDxfId="270" dataDxfId="269"/>
    <tableColumn id="4" xr3:uid="{A530399E-8D3F-414E-9407-DC984626AB1B}" name="Column4" headerRowDxfId="268" dataDxfId="267">
      <calculatedColumnFormula>90+63</calculatedColumnFormula>
    </tableColumn>
    <tableColumn id="5" xr3:uid="{9B4653C0-B1F3-4094-9D6D-8D7D4295D250}" name="Column5" headerRowDxfId="266" dataDxfId="265">
      <calculatedColumnFormula>90+63+60</calculatedColumnFormula>
    </tableColumn>
    <tableColumn id="6" xr3:uid="{01B39C8E-0155-4FB7-A1BF-74DF58AD6C12}" name="Column6" headerRowDxfId="264" dataDxfId="263"/>
    <tableColumn id="8" xr3:uid="{DF12BE28-6B66-4C31-AC54-D196503F52F5}" name="Column8" headerRowDxfId="262" dataDxfId="261">
      <calculatedColumnFormula>90+63</calculatedColumnFormula>
    </tableColumn>
    <tableColumn id="9" xr3:uid="{F76F7433-57BD-42CA-98B1-273D946DB4FC}" name="Column9" headerRowDxfId="260" dataDxfId="259">
      <calculatedColumnFormula>90+63+60</calculatedColumnFormula>
    </tableColumn>
    <tableColumn id="3" xr3:uid="{21ECAE57-F4BB-4A99-BB09-401C7F65DCCD}" name="Column3" headerRowDxfId="258" dataDxfId="257"/>
    <tableColumn id="7" xr3:uid="{90159819-56EF-4833-AADC-7E962EE16593}" name="Column7" headerRowDxfId="256" dataDxfId="255"/>
    <tableColumn id="10" xr3:uid="{5D2629F5-E298-4EB6-AC08-D3EA55E7A357}" name="Column10" headerRowDxfId="254" dataDxfId="253"/>
    <tableColumn id="11" xr3:uid="{1CB99F9D-F612-43E0-8C9F-A6A8B4762046}" name="Column11" headerRowDxfId="252" dataDxfId="251"/>
  </tableColumns>
  <tableStyleInfo name="Table Style 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4512B1B2-1CBC-4AF7-88DA-868EE3467778}" name="Table12193499" displayName="Table12193499" ref="A8:K10" headerRowCount="0" totalsRowShown="0" headerRowDxfId="250" headerRowBorderDxfId="249" tableBorderDxfId="248" totalsRowBorderDxfId="247">
  <tableColumns count="11">
    <tableColumn id="1" xr3:uid="{18453876-2590-48C4-A533-52C8A647DF94}" name="Column1" headerRowDxfId="246" dataDxfId="245"/>
    <tableColumn id="5" xr3:uid="{261E6702-D465-4A92-AC78-114FF55E3266}" name="Column5" headerRowDxfId="244" dataDxfId="243"/>
    <tableColumn id="2" xr3:uid="{8CE42CB6-45DA-4E41-84BC-5EF1FDD3C5C1}" name="Column2" headerRowDxfId="242" dataDxfId="241"/>
    <tableColumn id="4" xr3:uid="{7C993FED-2583-4B7B-AE7D-E781C2585575}" name="Column4" headerRowDxfId="240" dataDxfId="239"/>
    <tableColumn id="6" xr3:uid="{75C3396A-48A5-4C5C-A8B6-2EF36CEE312E}" name="Column6" headerRowDxfId="238" dataDxfId="237"/>
    <tableColumn id="8" xr3:uid="{CA818AE1-C6E5-4B4B-8EE5-1E4B48B3FF04}" name="Column8" headerRowDxfId="236" dataDxfId="235"/>
    <tableColumn id="9" xr3:uid="{0A3E9E75-AAA5-427D-88B6-55F8AF5A1298}" name="Column9" headerRowDxfId="234" dataDxfId="233"/>
    <tableColumn id="3" xr3:uid="{063DC40F-80D6-4CC6-93E9-6A6A1BA87AB6}" name="Column3" headerRowDxfId="232" dataDxfId="231"/>
    <tableColumn id="7" xr3:uid="{506D2712-2C0E-42A7-87C4-35EADE3A0A35}" name="Column7" headerRowDxfId="230" dataDxfId="229"/>
    <tableColumn id="10" xr3:uid="{A023EF88-C6C4-4A4B-BBE6-B3C0098CCA30}" name="Column10" headerRowDxfId="228" dataDxfId="227"/>
    <tableColumn id="11" xr3:uid="{64BF9DA4-5D8E-4FCA-AD95-D4F5AC3BC2F5}" name="Column11" headerRowDxfId="226" dataDxfId="225"/>
  </tableColumns>
  <tableStyleInfo name="Table Style 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9C77FC1C-F66D-435B-AB10-36227D861518}" name="Table13532932100" displayName="Table13532932100" ref="A12:K14" headerRowCount="0" totalsRowShown="0" headerRowDxfId="224" headerRowBorderDxfId="223" tableBorderDxfId="222" totalsRowBorderDxfId="221">
  <tableColumns count="11">
    <tableColumn id="1" xr3:uid="{EE48587F-4F70-42A8-A9E3-07A1EC7D4BBD}" name="Column1" headerRowDxfId="220" dataDxfId="219"/>
    <tableColumn id="2" xr3:uid="{0D4780AC-18D1-487D-BA98-3B5076CD56DA}" name="Column2" headerRowDxfId="218" dataDxfId="217">
      <calculatedColumnFormula>259+32</calculatedColumnFormula>
    </tableColumn>
    <tableColumn id="4" xr3:uid="{C4D8C5AB-0CA6-4485-9273-D7D1998FE586}" name="Column4" headerRowDxfId="216" dataDxfId="215"/>
    <tableColumn id="5" xr3:uid="{CCB606A7-DA8A-4470-AE9E-884D6F076C06}" name="Column5" headerRowDxfId="214" dataDxfId="213"/>
    <tableColumn id="6" xr3:uid="{12F5F211-F8DC-4B18-800C-C66E121A11B5}" name="Column6" headerRowDxfId="212" dataDxfId="211"/>
    <tableColumn id="8" xr3:uid="{C7CF7023-9480-4136-A640-9180BF91244F}" name="Column8" headerRowDxfId="210" dataDxfId="209"/>
    <tableColumn id="9" xr3:uid="{E697F6A5-BC4C-4885-9CC2-5DA0FEA1FE80}" name="Column9" headerRowDxfId="208" dataDxfId="207"/>
    <tableColumn id="3" xr3:uid="{48423D2E-FCBF-4D64-8564-6188B86386BB}" name="Column3" headerRowDxfId="206" dataDxfId="205"/>
    <tableColumn id="7" xr3:uid="{C82A9230-A3FF-4833-A7A4-190DA3DDDE3D}" name="Column7" headerRowDxfId="204" dataDxfId="203"/>
    <tableColumn id="10" xr3:uid="{73665834-D516-4859-851C-5058F213C4F4}" name="Column10" headerRowDxfId="202" dataDxfId="201"/>
    <tableColumn id="11" xr3:uid="{06644663-EA0F-4565-9CB7-BF9E6546755E}" name="Column11" headerRowDxfId="200" dataDxfId="199"/>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96055C5F-13E6-40E0-86DD-7FDB3D7F221A}" name="Table218123835474961" displayName="Table218123835474961" ref="A8:K10" headerRowCount="0" totalsRowShown="0" headerRowDxfId="1266" headerRowBorderDxfId="1265" tableBorderDxfId="1264" totalsRowBorderDxfId="1263">
  <tableColumns count="11">
    <tableColumn id="1" xr3:uid="{B75E3A3C-C7DC-47E8-9349-314CEAAE3DDD}" name="Column1" headerRowDxfId="1262" dataDxfId="1261"/>
    <tableColumn id="2" xr3:uid="{20436745-9E14-4CD0-86E7-3665162366EE}" name="Column2" headerRowDxfId="1260" dataDxfId="1259"/>
    <tableColumn id="3" xr3:uid="{E9BA8291-5B9D-4882-8189-FDDCA3766FB9}" name="Column3" headerRowDxfId="1258" dataDxfId="1257"/>
    <tableColumn id="4" xr3:uid="{5C9F120A-F735-49CF-AE8A-8A9A7A256BD0}" name="Column4" headerRowDxfId="1256" dataDxfId="1255"/>
    <tableColumn id="5" xr3:uid="{9D71241D-3DAD-4C47-9A72-39D29384D2DA}" name="Column5" headerRowDxfId="1254" dataDxfId="1253"/>
    <tableColumn id="6" xr3:uid="{C57C2298-C36D-43ED-851B-3894BCDDB9B2}" name="Column6" headerRowDxfId="1252" dataDxfId="1251"/>
    <tableColumn id="7" xr3:uid="{F003778C-FA4F-4958-A05F-537846817133}" name="Column7" headerRowDxfId="1250" dataDxfId="1249"/>
    <tableColumn id="8" xr3:uid="{120225FB-8EF4-4639-B8EB-1AB62A74A592}" name="Column8" headerRowDxfId="1248" dataDxfId="1247"/>
    <tableColumn id="9" xr3:uid="{D445BAFF-8DA7-4620-AAFB-492F5AF5160B}" name="Column9" headerRowDxfId="1246" dataDxfId="1245"/>
    <tableColumn id="10" xr3:uid="{4610A8CB-7044-4265-955E-02543579F99B}" name="Column10" headerRowDxfId="1244" dataDxfId="1243"/>
    <tableColumn id="11" xr3:uid="{B92DACB1-9A66-4C9D-BDC2-B7AB98DD5380}" name="Column11" headerRowDxfId="1242" dataDxfId="1241"/>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5A2CE04B-1E46-4C9E-9C0D-96ECE3DE4CD2}" name="Table319174046486062" displayName="Table319174046486062" ref="A12:K13" headerRowCount="0" totalsRowShown="0" headerRowDxfId="1240" headerRowBorderDxfId="1239" tableBorderDxfId="1238" totalsRowBorderDxfId="1237">
  <tableColumns count="11">
    <tableColumn id="1" xr3:uid="{BECB837B-8C7B-4AC7-AAF2-2E09773A5976}" name="Column1" headerRowDxfId="1236" dataDxfId="1235"/>
    <tableColumn id="2" xr3:uid="{3D0ADB10-4B68-47D1-B24A-765FAF0FD3F0}" name="Column2" headerRowDxfId="1234" dataDxfId="1233"/>
    <tableColumn id="3" xr3:uid="{0B3F20B9-8540-436D-9332-AEAFC1F68802}" name="Column3" headerRowDxfId="1232" dataDxfId="1231"/>
    <tableColumn id="4" xr3:uid="{FD2E9E49-530F-4864-ACE0-F102CAE8AA45}" name="Column4" headerRowDxfId="1230" dataDxfId="1229">
      <calculatedColumnFormula>Table319174046486062[[#This Row],[Column3]]+C11</calculatedColumnFormula>
    </tableColumn>
    <tableColumn id="5" xr3:uid="{598A95B0-3353-404E-A0FF-9440AAA40E10}" name="Column5" headerRowDxfId="1228" dataDxfId="1227"/>
    <tableColumn id="6" xr3:uid="{43238E23-88E9-4305-A026-ECDFB2F750A9}" name="Column6" headerRowDxfId="1226" dataDxfId="1225"/>
    <tableColumn id="7" xr3:uid="{829CC001-D6C9-45A1-97A5-2CB9F0751F5B}" name="Column7" headerRowDxfId="1224" dataDxfId="1223"/>
    <tableColumn id="8" xr3:uid="{981B491E-A25E-43FD-94CB-F8FA5DB42907}" name="Column8" headerRowDxfId="1222" dataDxfId="1221"/>
    <tableColumn id="9" xr3:uid="{D04C4CCE-30E8-4C0F-B13E-0E1970891EE6}" name="Column9" headerRowDxfId="1220" dataDxfId="1219"/>
    <tableColumn id="10" xr3:uid="{D1CD7D93-E73E-4F05-AC05-4361B573ED8B}" name="Column10" headerRowDxfId="1218" dataDxfId="1217"/>
    <tableColumn id="11" xr3:uid="{844FC2E4-1BA7-4B71-8105-4010DBA6BAE8}" name="Column11" headerRowDxfId="1216" dataDxfId="1215"/>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F8609F72-4D78-4F1A-AAA7-2B0C65A274AE}" name="Table2181238354749616369" displayName="Table2181238354749616369" ref="A8:K10" headerRowCount="0" totalsRowShown="0" headerRowDxfId="1214" headerRowBorderDxfId="1213" tableBorderDxfId="1212" totalsRowBorderDxfId="1211">
  <tableColumns count="11">
    <tableColumn id="1" xr3:uid="{9813DB6F-86B0-431D-858E-EE3F688C4DB7}" name="Column1" headerRowDxfId="1210" dataDxfId="1209"/>
    <tableColumn id="2" xr3:uid="{7C1FE176-EE92-4569-8292-5139569DB02A}" name="Column2" headerRowDxfId="1208" dataDxfId="1207"/>
    <tableColumn id="3" xr3:uid="{B5856CD8-751D-4175-8CB6-9C6DAE71B3CA}" name="Column3" headerRowDxfId="1206" dataDxfId="1205"/>
    <tableColumn id="4" xr3:uid="{AA167123-0651-4F0A-BDF9-8DD71054EABD}" name="Column4" headerRowDxfId="1204" dataDxfId="1203"/>
    <tableColumn id="5" xr3:uid="{6D68ECD5-BCA6-4F6C-93EE-37F2894BB033}" name="Column5" headerRowDxfId="1202" dataDxfId="1201"/>
    <tableColumn id="6" xr3:uid="{7B7E727C-7D5C-41B7-AC25-058BCD6C9C48}" name="Column6" headerRowDxfId="1200" dataDxfId="1199"/>
    <tableColumn id="7" xr3:uid="{1559A195-B4E9-4C78-A2F1-D0C39124B6C3}" name="Column7" headerRowDxfId="1198" dataDxfId="1197"/>
    <tableColumn id="8" xr3:uid="{DD37CADF-61BF-4F3B-AD82-76EE48A63EC0}" name="Column8" headerRowDxfId="1196" dataDxfId="1195"/>
    <tableColumn id="9" xr3:uid="{E668B551-4AE9-4DF8-8186-4CDF0943C5EF}" name="Column9" headerRowDxfId="1194" dataDxfId="1193"/>
    <tableColumn id="10" xr3:uid="{56924312-E132-4A1C-919D-18B91EF78A1C}" name="Column10" headerRowDxfId="1192" dataDxfId="1191"/>
    <tableColumn id="11" xr3:uid="{69372235-123E-493C-A5EE-72EF50162637}" name="Column11" headerRowDxfId="1190" dataDxfId="1189"/>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24D6C824-838E-49FF-B497-161839AE1A52}" name="Table3191740464860626470" displayName="Table3191740464860626470" ref="A12:K13" headerRowCount="0" totalsRowShown="0" headerRowDxfId="1188" headerRowBorderDxfId="1187" tableBorderDxfId="1186" totalsRowBorderDxfId="1185">
  <tableColumns count="11">
    <tableColumn id="1" xr3:uid="{F6E0F278-64EE-4771-BFF8-7FF706CE63A2}" name="Column1" headerRowDxfId="1184" dataDxfId="1183"/>
    <tableColumn id="2" xr3:uid="{57A69895-9DE5-491B-8F2A-457B3583DE29}" name="Column2" headerRowDxfId="1182" dataDxfId="1181"/>
    <tableColumn id="3" xr3:uid="{2FD0A7A2-2091-44B1-912C-BCAE3536F7D1}" name="Column3" headerRowDxfId="1180" dataDxfId="1179"/>
    <tableColumn id="4" xr3:uid="{B56F6E14-168A-4EF0-AAAE-C027C3CB867E}" name="Column4" headerRowDxfId="1178" dataDxfId="1177"/>
    <tableColumn id="5" xr3:uid="{EFE1F05B-9C00-4733-9A51-92F17912866A}" name="Column5" headerRowDxfId="1176" dataDxfId="1175"/>
    <tableColumn id="6" xr3:uid="{A6842759-F71D-49ED-9179-F1307ACA59C7}" name="Column6" headerRowDxfId="1174" dataDxfId="1173"/>
    <tableColumn id="7" xr3:uid="{478F2372-E65E-42A1-9521-F46E45F16266}" name="Column7" headerRowDxfId="1172" dataDxfId="1171"/>
    <tableColumn id="8" xr3:uid="{7971BE23-FFDC-42E9-A062-1A518A47BDD9}" name="Column8" headerRowDxfId="1170" dataDxfId="1169"/>
    <tableColumn id="9" xr3:uid="{8EBF4B57-6BEC-4A6E-86C4-1734052CFF19}" name="Column9" headerRowDxfId="1168" dataDxfId="1167"/>
    <tableColumn id="10" xr3:uid="{17545C18-5A86-42C9-891B-BB03DD28A30C}" name="Column10" headerRowDxfId="1166" dataDxfId="1165"/>
    <tableColumn id="11" xr3:uid="{FE09F961-F08D-4F46-AA1F-F2C7D83539C8}" name="Column11" headerRowDxfId="1164" dataDxfId="1163"/>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F280F807-0D15-4F70-B6C3-22397298BF47}" name="Table218123835474961636971" displayName="Table218123835474961636971" ref="A8:K10" headerRowCount="0" totalsRowShown="0" headerRowDxfId="1162" headerRowBorderDxfId="1161" tableBorderDxfId="1160" totalsRowBorderDxfId="1159">
  <tableColumns count="11">
    <tableColumn id="1" xr3:uid="{1181F0F6-AE12-4031-8470-2A29AF005F72}" name="Column1" headerRowDxfId="1158" dataDxfId="1157"/>
    <tableColumn id="2" xr3:uid="{BF4266D4-EF51-45FE-A966-B02256B444EC}" name="Column2" headerRowDxfId="1156" dataDxfId="1155"/>
    <tableColumn id="3" xr3:uid="{4CB9B661-C7B0-4AE6-9009-BD8212C298BC}" name="Column3" headerRowDxfId="1154" dataDxfId="1153"/>
    <tableColumn id="4" xr3:uid="{C237F4B3-9BA1-40E7-A2ED-3AE288834073}" name="Column4" headerRowDxfId="1152" dataDxfId="1151"/>
    <tableColumn id="5" xr3:uid="{B10E5541-8DE9-4539-A113-A61FC6FB9E62}" name="Column5" headerRowDxfId="1150" dataDxfId="1149"/>
    <tableColumn id="6" xr3:uid="{06C0C853-1B4E-4518-AAAA-48EE20D3AE25}" name="Column6" headerRowDxfId="1148" dataDxfId="1147"/>
    <tableColumn id="7" xr3:uid="{FCF1FA2F-B2FA-462D-90A2-B4A3BAF50B70}" name="Column7" headerRowDxfId="1146" dataDxfId="1145"/>
    <tableColumn id="8" xr3:uid="{40099DB9-7603-4F9C-ADC3-B96A7ED90292}" name="Column8" headerRowDxfId="1144" dataDxfId="1143"/>
    <tableColumn id="9" xr3:uid="{E545BD37-2281-4F66-B6A7-DF0118A7BD5D}" name="Column9" headerRowDxfId="1142" dataDxfId="1141"/>
    <tableColumn id="10" xr3:uid="{52360221-6D6F-4AA1-99A0-771601F7BD11}" name="Column10" headerRowDxfId="1140" dataDxfId="1139"/>
    <tableColumn id="11" xr3:uid="{ACDAA7DC-B9CD-4A9C-962D-B0052F03B7DA}" name="Column11" headerRowDxfId="1138" dataDxfId="1137"/>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table" Target="../tables/table2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table" Target="../tables/table3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table" Target="../tables/table3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table" Target="../tables/table3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table" Target="../tables/table3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table" Target="../tables/table3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table" Target="../tables/table4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5BAAB-9585-4A0E-B975-6157C559E0E5}">
  <dimension ref="Q2:Q87"/>
  <sheetViews>
    <sheetView workbookViewId="0"/>
  </sheetViews>
  <sheetFormatPr defaultColWidth="9.28515625" defaultRowHeight="15" x14ac:dyDescent="0.25"/>
  <cols>
    <col min="1" max="16384" width="9.28515625" style="27"/>
  </cols>
  <sheetData>
    <row r="2" s="27" customFormat="1" ht="96.75" customHeight="1" x14ac:dyDescent="0.25"/>
    <row r="16" s="27" customFormat="1" x14ac:dyDescent="0.25"/>
    <row r="86" spans="17:17" ht="21.75" customHeight="1" x14ac:dyDescent="0.25">
      <c r="Q86" s="28" t="s">
        <v>84</v>
      </c>
    </row>
    <row r="87" spans="17:17" ht="31.5" customHeight="1"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E6CBA-D310-4A3E-973F-49AEC8ED8393}">
  <sheetPr>
    <tabColor theme="5" tint="-0.499984740745262"/>
    <pageSetUpPr fitToPage="1"/>
  </sheetPr>
  <dimension ref="A1:Q25"/>
  <sheetViews>
    <sheetView workbookViewId="0"/>
  </sheetViews>
  <sheetFormatPr defaultColWidth="12.140625" defaultRowHeight="15" x14ac:dyDescent="0.25"/>
  <cols>
    <col min="1" max="1" width="33.7109375" style="2" customWidth="1"/>
  </cols>
  <sheetData>
    <row r="1" spans="1:17" ht="21" x14ac:dyDescent="0.35">
      <c r="A1" s="22" t="s">
        <v>58</v>
      </c>
    </row>
    <row r="2" spans="1:17" ht="23.25" customHeight="1" thickBot="1" x14ac:dyDescent="0.35">
      <c r="A2" s="95" t="s">
        <v>41</v>
      </c>
      <c r="B2" s="96"/>
      <c r="C2" s="96"/>
      <c r="D2" s="96"/>
      <c r="E2" s="96"/>
      <c r="F2" s="96"/>
      <c r="G2" s="96"/>
      <c r="H2" s="96"/>
      <c r="I2" s="96"/>
      <c r="J2" s="96"/>
      <c r="K2" s="96"/>
      <c r="L2" s="96"/>
      <c r="M2" s="96"/>
      <c r="N2" s="96"/>
      <c r="O2" s="96"/>
      <c r="P2" s="97"/>
    </row>
    <row r="3" spans="1:17" ht="15.95" customHeight="1" thickBot="1" x14ac:dyDescent="0.3">
      <c r="A3" s="98" t="s">
        <v>0</v>
      </c>
      <c r="B3" s="98"/>
      <c r="C3" s="98"/>
      <c r="D3" s="98"/>
      <c r="E3" s="102" t="s">
        <v>46</v>
      </c>
      <c r="F3" s="103"/>
      <c r="G3" s="103"/>
      <c r="H3" s="103"/>
      <c r="I3" s="103"/>
      <c r="J3" s="103"/>
      <c r="K3" s="103"/>
      <c r="L3" s="103"/>
      <c r="M3" s="103"/>
      <c r="N3" s="103"/>
      <c r="O3" s="103"/>
      <c r="P3" s="104"/>
    </row>
    <row r="4" spans="1:17" ht="15.95" customHeight="1" thickBot="1" x14ac:dyDescent="0.3">
      <c r="A4" s="63" t="s">
        <v>1</v>
      </c>
      <c r="B4" s="63"/>
      <c r="C4" s="63"/>
      <c r="D4" s="63"/>
      <c r="E4" s="102" t="s">
        <v>62</v>
      </c>
      <c r="F4" s="103"/>
      <c r="G4" s="103"/>
      <c r="H4" s="103"/>
      <c r="I4" s="103"/>
      <c r="J4" s="103"/>
      <c r="K4" s="103"/>
      <c r="L4" s="103"/>
      <c r="M4" s="103"/>
      <c r="N4" s="103"/>
      <c r="O4" s="103"/>
      <c r="P4" s="104"/>
    </row>
    <row r="5" spans="1:17" ht="15.95" customHeight="1" thickBot="1" x14ac:dyDescent="0.3">
      <c r="A5" s="63" t="s">
        <v>40</v>
      </c>
      <c r="B5" s="63"/>
      <c r="C5" s="63"/>
      <c r="D5" s="63"/>
      <c r="E5" s="102">
        <v>501</v>
      </c>
      <c r="F5" s="103"/>
      <c r="G5" s="103"/>
      <c r="H5" s="103"/>
      <c r="I5" s="103"/>
      <c r="J5" s="103"/>
      <c r="K5" s="103"/>
      <c r="L5" s="103"/>
      <c r="M5" s="103"/>
      <c r="N5" s="103"/>
      <c r="O5" s="103"/>
      <c r="P5" s="104"/>
    </row>
    <row r="6" spans="1:17" ht="32.1" customHeight="1" thickBot="1" x14ac:dyDescent="0.3">
      <c r="A6" s="75" t="s">
        <v>53</v>
      </c>
      <c r="B6" s="75"/>
      <c r="C6" s="75"/>
      <c r="D6" s="75"/>
      <c r="E6" s="83">
        <v>47827</v>
      </c>
      <c r="F6" s="84"/>
      <c r="G6" s="84"/>
      <c r="H6" s="84"/>
      <c r="I6" s="84"/>
      <c r="J6" s="84"/>
      <c r="K6" s="84"/>
      <c r="L6" s="84"/>
      <c r="M6" s="84"/>
      <c r="N6" s="84"/>
      <c r="O6" s="84"/>
      <c r="P6" s="85"/>
    </row>
    <row r="7" spans="1:17" ht="15.95" customHeight="1" thickBot="1" x14ac:dyDescent="0.3">
      <c r="A7" s="63" t="s">
        <v>42</v>
      </c>
      <c r="B7" s="63"/>
      <c r="C7" s="63"/>
      <c r="D7" s="63"/>
      <c r="E7" s="102" t="s">
        <v>44</v>
      </c>
      <c r="F7" s="103"/>
      <c r="G7" s="103"/>
      <c r="H7" s="103"/>
      <c r="I7" s="103"/>
      <c r="J7" s="103"/>
      <c r="K7" s="103"/>
      <c r="L7" s="103"/>
      <c r="M7" s="103"/>
      <c r="N7" s="103"/>
      <c r="O7" s="103"/>
      <c r="P7" s="104"/>
    </row>
    <row r="8" spans="1:17" ht="30.95" customHeight="1" thickBot="1" x14ac:dyDescent="0.3">
      <c r="A8" s="3" t="s">
        <v>2</v>
      </c>
      <c r="B8" s="5">
        <v>47827</v>
      </c>
      <c r="C8" s="5">
        <v>49653</v>
      </c>
      <c r="D8" s="5">
        <v>51480</v>
      </c>
      <c r="E8" s="5">
        <v>53306</v>
      </c>
      <c r="F8" s="5">
        <v>55132</v>
      </c>
      <c r="G8" s="5">
        <v>56958</v>
      </c>
      <c r="H8" s="5">
        <v>58785</v>
      </c>
      <c r="I8" s="5">
        <v>60611</v>
      </c>
      <c r="J8" s="5">
        <v>62437</v>
      </c>
      <c r="K8" s="5"/>
      <c r="L8" s="5"/>
      <c r="M8" s="5"/>
      <c r="N8" s="5"/>
      <c r="O8" s="5"/>
      <c r="P8" s="5"/>
    </row>
    <row r="9" spans="1:17" ht="30.95" customHeight="1" thickBot="1" x14ac:dyDescent="0.3">
      <c r="A9" s="3" t="s">
        <v>19</v>
      </c>
      <c r="B9" s="13">
        <v>40</v>
      </c>
      <c r="C9" s="13">
        <f>40+167</f>
        <v>207</v>
      </c>
      <c r="D9" s="13">
        <f>40+167+217</f>
        <v>424</v>
      </c>
      <c r="E9" s="13">
        <v>424</v>
      </c>
      <c r="F9" s="13">
        <v>501</v>
      </c>
      <c r="G9" s="13">
        <v>501</v>
      </c>
      <c r="H9" s="13">
        <v>501</v>
      </c>
      <c r="I9" s="13">
        <v>501</v>
      </c>
      <c r="J9" s="13">
        <v>501</v>
      </c>
      <c r="K9" s="13"/>
      <c r="L9" s="13"/>
      <c r="M9" s="13"/>
      <c r="N9" s="13"/>
      <c r="O9" s="13"/>
      <c r="P9" s="13"/>
    </row>
    <row r="10" spans="1:17" ht="30.95" customHeight="1" thickBot="1" x14ac:dyDescent="0.3">
      <c r="A10" s="4" t="s">
        <v>3</v>
      </c>
      <c r="B10" s="5">
        <v>49653</v>
      </c>
      <c r="C10" s="5">
        <v>51480</v>
      </c>
      <c r="D10" s="5">
        <v>53306</v>
      </c>
      <c r="E10" s="5">
        <v>55132</v>
      </c>
      <c r="F10" s="5">
        <v>56958</v>
      </c>
      <c r="G10" s="5">
        <v>58785</v>
      </c>
      <c r="H10" s="5">
        <v>60611</v>
      </c>
      <c r="I10" s="5">
        <v>62437</v>
      </c>
      <c r="J10" s="5">
        <v>64263</v>
      </c>
      <c r="K10" s="8"/>
      <c r="L10" s="8"/>
      <c r="M10" s="8"/>
      <c r="N10" s="8"/>
      <c r="O10" s="8"/>
      <c r="P10" s="8"/>
    </row>
    <row r="11" spans="1:17" ht="15.75" thickBot="1" x14ac:dyDescent="0.3">
      <c r="A11" s="1" t="s">
        <v>4</v>
      </c>
      <c r="B11" s="105" t="s">
        <v>5</v>
      </c>
      <c r="C11" s="106"/>
      <c r="D11" s="106"/>
      <c r="E11" s="106"/>
      <c r="F11" s="106"/>
      <c r="G11" s="106"/>
      <c r="H11" s="106"/>
      <c r="I11" s="106"/>
      <c r="J11" s="106"/>
      <c r="K11" s="106"/>
      <c r="L11" s="106"/>
      <c r="M11" s="106"/>
      <c r="N11" s="106"/>
      <c r="O11" s="106"/>
      <c r="P11" s="107"/>
      <c r="Q11" s="19"/>
    </row>
    <row r="12" spans="1:17" ht="30.75" thickBot="1" x14ac:dyDescent="0.3">
      <c r="A12" s="23" t="s">
        <v>74</v>
      </c>
      <c r="B12" s="9">
        <v>40</v>
      </c>
      <c r="C12" s="9">
        <f t="shared" ref="C12:D16" si="0">40+167</f>
        <v>207</v>
      </c>
      <c r="D12" s="9"/>
      <c r="E12" s="9">
        <f>40+167+217</f>
        <v>424</v>
      </c>
      <c r="F12" s="9">
        <f t="shared" ref="F12:G16" si="1">40+167+217+77</f>
        <v>501</v>
      </c>
      <c r="G12" s="9"/>
      <c r="H12" s="9"/>
      <c r="I12" s="9"/>
      <c r="J12" s="9"/>
      <c r="K12" s="9"/>
      <c r="L12" s="9"/>
      <c r="M12" s="9"/>
      <c r="N12" s="9"/>
      <c r="O12" s="9"/>
      <c r="P12" s="16"/>
    </row>
    <row r="13" spans="1:17" ht="30.75" thickBot="1" x14ac:dyDescent="0.3">
      <c r="A13" s="23" t="s">
        <v>75</v>
      </c>
      <c r="B13" s="9">
        <v>40</v>
      </c>
      <c r="C13" s="9">
        <f t="shared" si="0"/>
        <v>207</v>
      </c>
      <c r="D13" s="9"/>
      <c r="E13" s="9">
        <f>40+167+217</f>
        <v>424</v>
      </c>
      <c r="F13" s="9">
        <f t="shared" si="1"/>
        <v>501</v>
      </c>
      <c r="G13" s="9"/>
      <c r="H13" s="9"/>
      <c r="I13" s="9"/>
      <c r="J13" s="9"/>
      <c r="K13" s="17"/>
      <c r="L13" s="14"/>
      <c r="M13" s="15"/>
      <c r="N13" s="15"/>
      <c r="O13" s="15"/>
      <c r="P13" s="16"/>
    </row>
    <row r="14" spans="1:17" ht="30.75" thickBot="1" x14ac:dyDescent="0.3">
      <c r="A14" s="23" t="s">
        <v>71</v>
      </c>
      <c r="B14" s="9">
        <v>40</v>
      </c>
      <c r="C14" s="9">
        <f t="shared" si="0"/>
        <v>207</v>
      </c>
      <c r="D14" s="9"/>
      <c r="E14" s="9">
        <f>40+167+217</f>
        <v>424</v>
      </c>
      <c r="F14" s="9">
        <f t="shared" si="1"/>
        <v>501</v>
      </c>
      <c r="G14" s="9"/>
      <c r="H14" s="9"/>
      <c r="I14" s="9"/>
      <c r="J14" s="9"/>
      <c r="K14" s="17"/>
      <c r="L14" s="14"/>
      <c r="M14" s="15"/>
      <c r="N14" s="15"/>
      <c r="O14" s="15"/>
      <c r="P14" s="16"/>
    </row>
    <row r="15" spans="1:17" ht="15.75" thickBot="1" x14ac:dyDescent="0.3">
      <c r="A15" s="24" t="s">
        <v>72</v>
      </c>
      <c r="B15" s="11">
        <v>40</v>
      </c>
      <c r="C15" s="9">
        <f t="shared" si="0"/>
        <v>207</v>
      </c>
      <c r="D15" s="9"/>
      <c r="E15" s="9">
        <f>40+167+217</f>
        <v>424</v>
      </c>
      <c r="F15" s="9">
        <f t="shared" si="1"/>
        <v>501</v>
      </c>
      <c r="G15" s="9"/>
      <c r="H15" s="9"/>
      <c r="I15" s="9"/>
      <c r="J15" s="9"/>
      <c r="K15" s="18"/>
      <c r="L15" s="14"/>
      <c r="M15" s="9"/>
      <c r="N15" s="9"/>
      <c r="O15" s="9"/>
      <c r="P15" s="16"/>
    </row>
    <row r="16" spans="1:17" ht="15.75" thickBot="1" x14ac:dyDescent="0.3">
      <c r="A16" s="23" t="s">
        <v>73</v>
      </c>
      <c r="B16" s="9">
        <v>40</v>
      </c>
      <c r="C16" s="9">
        <f t="shared" si="0"/>
        <v>207</v>
      </c>
      <c r="D16" s="9">
        <f t="shared" si="0"/>
        <v>207</v>
      </c>
      <c r="E16" s="9">
        <f>40+167+217</f>
        <v>424</v>
      </c>
      <c r="F16" s="9">
        <f t="shared" si="1"/>
        <v>501</v>
      </c>
      <c r="G16" s="9">
        <f t="shared" si="1"/>
        <v>501</v>
      </c>
      <c r="H16" s="9"/>
      <c r="I16" s="9"/>
      <c r="J16" s="9"/>
      <c r="K16" s="9"/>
      <c r="L16" s="9"/>
      <c r="M16" s="9"/>
      <c r="N16" s="9"/>
      <c r="O16" s="9"/>
      <c r="P16" s="16"/>
    </row>
    <row r="17" spans="1:16" ht="30.75" thickBot="1" x14ac:dyDescent="0.3">
      <c r="A17" s="23" t="s">
        <v>66</v>
      </c>
      <c r="B17" s="9"/>
      <c r="C17" s="9"/>
      <c r="D17" s="9">
        <v>40</v>
      </c>
      <c r="E17" s="9">
        <f>40+167</f>
        <v>207</v>
      </c>
      <c r="F17" s="9">
        <f>40+167</f>
        <v>207</v>
      </c>
      <c r="G17" s="9">
        <f>40+167+217</f>
        <v>424</v>
      </c>
      <c r="H17" s="9">
        <f>40+167+217+77</f>
        <v>501</v>
      </c>
      <c r="I17" s="9"/>
      <c r="J17" s="9"/>
      <c r="K17" s="9"/>
      <c r="L17" s="9"/>
      <c r="M17" s="9"/>
      <c r="N17" s="9"/>
      <c r="O17" s="9"/>
      <c r="P17" s="16"/>
    </row>
    <row r="18" spans="1:16" ht="30.75" thickBot="1" x14ac:dyDescent="0.3">
      <c r="A18" s="24" t="s">
        <v>68</v>
      </c>
      <c r="B18" s="11"/>
      <c r="C18" s="11"/>
      <c r="D18" s="11"/>
      <c r="E18" s="11"/>
      <c r="F18" s="11">
        <v>40</v>
      </c>
      <c r="G18" s="11">
        <f>40+167</f>
        <v>207</v>
      </c>
      <c r="H18" s="9">
        <f>40+167+217</f>
        <v>424</v>
      </c>
      <c r="I18" s="11">
        <f>40+167+217+77</f>
        <v>501</v>
      </c>
      <c r="J18" s="11">
        <f>40+167+217+77</f>
        <v>501</v>
      </c>
      <c r="K18" s="11"/>
      <c r="L18" s="11"/>
      <c r="M18" s="11"/>
      <c r="N18" s="11"/>
      <c r="O18" s="11"/>
      <c r="P18" s="9"/>
    </row>
    <row r="19" spans="1:16" ht="15.75" thickBot="1" x14ac:dyDescent="0.3">
      <c r="A19" s="24" t="s">
        <v>76</v>
      </c>
      <c r="B19" s="11"/>
      <c r="C19" s="11"/>
      <c r="D19" s="11"/>
      <c r="E19" s="11"/>
      <c r="F19" s="11">
        <v>40</v>
      </c>
      <c r="G19" s="11">
        <f>40+167</f>
        <v>207</v>
      </c>
      <c r="H19" s="9">
        <f>40+167+217</f>
        <v>424</v>
      </c>
      <c r="I19" s="11">
        <f>40+167+217</f>
        <v>424</v>
      </c>
      <c r="J19" s="11">
        <f>40+167+217+77</f>
        <v>501</v>
      </c>
      <c r="K19" s="18"/>
      <c r="L19" s="11"/>
      <c r="M19" s="11"/>
      <c r="N19" s="11"/>
      <c r="O19" s="11"/>
      <c r="P19" s="25"/>
    </row>
    <row r="21" spans="1:16" ht="15.75" thickBot="1" x14ac:dyDescent="0.3"/>
    <row r="22" spans="1:16" x14ac:dyDescent="0.25">
      <c r="A22" s="80" t="s">
        <v>32</v>
      </c>
      <c r="B22" s="81"/>
      <c r="C22" s="81"/>
      <c r="D22" s="81"/>
      <c r="E22" s="81"/>
      <c r="F22" s="81"/>
      <c r="G22" s="81"/>
      <c r="H22" s="81"/>
      <c r="I22" s="81"/>
      <c r="J22" s="81"/>
      <c r="K22" s="82"/>
    </row>
    <row r="23" spans="1:16" x14ac:dyDescent="0.25">
      <c r="A23" s="69" t="s">
        <v>33</v>
      </c>
      <c r="B23" s="70"/>
      <c r="C23" s="70"/>
      <c r="D23" s="70"/>
      <c r="E23" s="70"/>
      <c r="F23" s="70"/>
      <c r="G23" s="70"/>
      <c r="H23" s="70"/>
      <c r="I23" s="70"/>
      <c r="J23" s="70"/>
      <c r="K23" s="71"/>
    </row>
    <row r="24" spans="1:16" x14ac:dyDescent="0.25">
      <c r="A24" s="69" t="s">
        <v>34</v>
      </c>
      <c r="B24" s="70"/>
      <c r="C24" s="70"/>
      <c r="D24" s="70"/>
      <c r="E24" s="70"/>
      <c r="F24" s="70"/>
      <c r="G24" s="70"/>
      <c r="H24" s="70"/>
      <c r="I24" s="70"/>
      <c r="J24" s="70"/>
      <c r="K24" s="71"/>
    </row>
    <row r="25" spans="1:16" ht="15.75" thickBot="1" x14ac:dyDescent="0.3">
      <c r="A25" s="72" t="s">
        <v>38</v>
      </c>
      <c r="B25" s="73"/>
      <c r="C25" s="73"/>
      <c r="D25" s="73"/>
      <c r="E25" s="73"/>
      <c r="F25" s="73"/>
      <c r="G25" s="73"/>
      <c r="H25" s="73"/>
      <c r="I25" s="73"/>
      <c r="J25" s="73"/>
      <c r="K25" s="74"/>
    </row>
  </sheetData>
  <mergeCells count="16">
    <mergeCell ref="A5:D5"/>
    <mergeCell ref="E5:P5"/>
    <mergeCell ref="A2:P2"/>
    <mergeCell ref="A3:D3"/>
    <mergeCell ref="E3:P3"/>
    <mergeCell ref="A4:D4"/>
    <mergeCell ref="E4:P4"/>
    <mergeCell ref="A23:K23"/>
    <mergeCell ref="A24:K24"/>
    <mergeCell ref="A25:K25"/>
    <mergeCell ref="A6:D6"/>
    <mergeCell ref="E6:P6"/>
    <mergeCell ref="A7:D7"/>
    <mergeCell ref="E7:P7"/>
    <mergeCell ref="B11:P11"/>
    <mergeCell ref="A22:K22"/>
  </mergeCells>
  <conditionalFormatting sqref="B8:C8 K8">
    <cfRule type="containsText" dxfId="119" priority="14" operator="containsText" text="10/12/xxxx">
      <formula>NOT(ISERROR(SEARCH("10/12/xxxx",B8)))</formula>
    </cfRule>
  </conditionalFormatting>
  <conditionalFormatting sqref="B10:C10 E10:J10">
    <cfRule type="containsText" dxfId="118" priority="10" operator="containsText" text="10/12/xxxx">
      <formula>NOT(ISERROR(SEARCH("10/12/xxxx",B10)))</formula>
    </cfRule>
  </conditionalFormatting>
  <conditionalFormatting sqref="D8">
    <cfRule type="containsText" dxfId="117" priority="8" operator="containsText" text="10/12/xxxx">
      <formula>NOT(ISERROR(SEARCH("10/12/xxxx",D8)))</formula>
    </cfRule>
  </conditionalFormatting>
  <conditionalFormatting sqref="D10">
    <cfRule type="containsText" dxfId="116" priority="9" operator="containsText" text="10/12/xxxx">
      <formula>NOT(ISERROR(SEARCH("10/12/xxxx",D10)))</formula>
    </cfRule>
  </conditionalFormatting>
  <conditionalFormatting sqref="E8">
    <cfRule type="containsText" dxfId="115" priority="7" operator="containsText" text="10/12/xxxx">
      <formula>NOT(ISERROR(SEARCH("10/12/xxxx",E8)))</formula>
    </cfRule>
  </conditionalFormatting>
  <conditionalFormatting sqref="F8">
    <cfRule type="containsText" dxfId="114" priority="6" operator="containsText" text="10/12/xxxx">
      <formula>NOT(ISERROR(SEARCH("10/12/xxxx",F8)))</formula>
    </cfRule>
  </conditionalFormatting>
  <conditionalFormatting sqref="G8">
    <cfRule type="containsText" dxfId="113" priority="5" operator="containsText" text="10/12/xxxx">
      <formula>NOT(ISERROR(SEARCH("10/12/xxxx",G8)))</formula>
    </cfRule>
  </conditionalFormatting>
  <conditionalFormatting sqref="H8">
    <cfRule type="containsText" dxfId="112" priority="4" operator="containsText" text="10/12/xxxx">
      <formula>NOT(ISERROR(SEARCH("10/12/xxxx",H8)))</formula>
    </cfRule>
  </conditionalFormatting>
  <conditionalFormatting sqref="I8">
    <cfRule type="containsText" dxfId="111" priority="3" operator="containsText" text="10/12/xxxx">
      <formula>NOT(ISERROR(SEARCH("10/12/xxxx",I8)))</formula>
    </cfRule>
  </conditionalFormatting>
  <conditionalFormatting sqref="J8">
    <cfRule type="containsText" dxfId="110" priority="1" operator="containsText" text="10/12/xxxx">
      <formula>NOT(ISERROR(SEARCH("10/12/xxxx",J8)))</formula>
    </cfRule>
  </conditionalFormatting>
  <conditionalFormatting sqref="K10">
    <cfRule type="containsText" dxfId="109" priority="13" operator="containsText" text="xx/xx/xxxx">
      <formula>NOT(ISERROR(SEARCH("xx/xx/xxxx",K10)))</formula>
    </cfRule>
  </conditionalFormatting>
  <conditionalFormatting sqref="L8:P8">
    <cfRule type="containsText" dxfId="108" priority="12" operator="containsText" text="10/12/xxxx">
      <formula>NOT(ISERROR(SEARCH("10/12/xxxx",L8)))</formula>
    </cfRule>
  </conditionalFormatting>
  <conditionalFormatting sqref="L10:P10">
    <cfRule type="containsText" dxfId="107" priority="11" operator="containsText" text="xx/xx/xxxx">
      <formula>NOT(ISERROR(SEARCH("xx/xx/xxxx",L10)))</formula>
    </cfRule>
  </conditionalFormatting>
  <dataValidations count="6">
    <dataValidation allowBlank="1" showInputMessage="1" showErrorMessage="1" promptTitle="Rehabilitation Milestone" prompt="Insert the Rehabilitation Milestone number here (RM#)" sqref="A12:A19" xr:uid="{5931CE05-07A8-401B-9B68-9D828B881762}"/>
    <dataValidation allowBlank="1" showInputMessage="1" showErrorMessage="1" promptTitle="Insert Date" prompt="Please insert the date the area is available for rehabilitation" sqref="B8:O8 B10:J10" xr:uid="{9D126759-245F-4EB1-9550-BC9CCEFEC543}"/>
    <dataValidation allowBlank="1" showInputMessage="1" showErrorMessage="1" promptTitle="Insert Date" prompt="Please insert the data the milestone is to be completed by" sqref="K10:O10" xr:uid="{1F8390B4-AAD0-4427-A58A-6D31B35373C4}"/>
    <dataValidation allowBlank="1" showInputMessage="1" showErrorMessage="1" promptTitle="Insert Area (ha)" prompt="Please insert the cumulative area available in hectares (ha)" sqref="B9:O9" xr:uid="{DDD31832-CDB1-4A91-B3F5-AFBCC38DA9C0}"/>
    <dataValidation allowBlank="1" showInputMessage="1" showErrorMessage="1" promptTitle="Insert Area (ha)" prompt="Please insert the cumulative area achieved in hectares (ha) as required" sqref="P18:P19 O17 B12:J19 K12:P16" xr:uid="{77DD7482-4286-4761-BB88-57C99A3B46F8}"/>
    <dataValidation allowBlank="1" showInputMessage="1" showErrorMessage="1" prompt="Please input the correct Rehabilitation Area number (RA#)" sqref="E3" xr:uid="{7CF775CD-503D-48B2-84FA-8A514CFCA781}"/>
  </dataValidations>
  <pageMargins left="0.7" right="0.7" top="0.75" bottom="0.75" header="0.3" footer="0.3"/>
  <pageSetup paperSize="8" scale="84" orientation="landscape"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95ED1-A68A-473B-B53D-4EAE78391E74}">
  <sheetPr>
    <tabColor theme="5"/>
    <pageSetUpPr fitToPage="1"/>
  </sheetPr>
  <dimension ref="A1:K24"/>
  <sheetViews>
    <sheetView workbookViewId="0"/>
  </sheetViews>
  <sheetFormatPr defaultColWidth="12.140625" defaultRowHeight="15" x14ac:dyDescent="0.25"/>
  <cols>
    <col min="1" max="1" width="32.7109375" style="2" customWidth="1"/>
  </cols>
  <sheetData>
    <row r="1" spans="1:11" ht="21.75" thickBot="1" x14ac:dyDescent="0.4">
      <c r="A1" s="22" t="s">
        <v>57</v>
      </c>
    </row>
    <row r="2" spans="1:11" ht="23.25" customHeight="1" thickBot="1" x14ac:dyDescent="0.35">
      <c r="A2" s="65" t="s">
        <v>41</v>
      </c>
      <c r="B2" s="66"/>
      <c r="C2" s="66"/>
      <c r="D2" s="66"/>
      <c r="E2" s="66"/>
      <c r="F2" s="66"/>
      <c r="G2" s="66"/>
      <c r="H2" s="66"/>
      <c r="I2" s="66"/>
      <c r="J2" s="66"/>
      <c r="K2" s="67"/>
    </row>
    <row r="3" spans="1:11" ht="15.95" customHeight="1" thickBot="1" x14ac:dyDescent="0.3">
      <c r="A3" s="63" t="s">
        <v>0</v>
      </c>
      <c r="B3" s="63"/>
      <c r="C3" s="63"/>
      <c r="D3" s="63"/>
      <c r="E3" s="64" t="s">
        <v>47</v>
      </c>
      <c r="F3" s="64"/>
      <c r="G3" s="64"/>
      <c r="H3" s="64"/>
      <c r="I3" s="64"/>
      <c r="J3" s="64"/>
      <c r="K3" s="64"/>
    </row>
    <row r="4" spans="1:11" ht="15.95" customHeight="1" thickBot="1" x14ac:dyDescent="0.3">
      <c r="A4" s="63" t="s">
        <v>1</v>
      </c>
      <c r="B4" s="63"/>
      <c r="C4" s="63"/>
      <c r="D4" s="63"/>
      <c r="E4" s="64" t="s">
        <v>77</v>
      </c>
      <c r="F4" s="64"/>
      <c r="G4" s="64"/>
      <c r="H4" s="64"/>
      <c r="I4" s="64"/>
      <c r="J4" s="64"/>
      <c r="K4" s="64"/>
    </row>
    <row r="5" spans="1:11" ht="15.95" customHeight="1" thickBot="1" x14ac:dyDescent="0.3">
      <c r="A5" s="63" t="s">
        <v>40</v>
      </c>
      <c r="B5" s="63"/>
      <c r="C5" s="63"/>
      <c r="D5" s="63"/>
      <c r="E5" s="64">
        <v>130</v>
      </c>
      <c r="F5" s="64"/>
      <c r="G5" s="64"/>
      <c r="H5" s="64"/>
      <c r="I5" s="64"/>
      <c r="J5" s="64"/>
      <c r="K5" s="64"/>
    </row>
    <row r="6" spans="1:11" ht="32.1" customHeight="1" thickBot="1" x14ac:dyDescent="0.3">
      <c r="A6" s="75" t="s">
        <v>53</v>
      </c>
      <c r="B6" s="75"/>
      <c r="C6" s="75"/>
      <c r="D6" s="75"/>
      <c r="E6" s="76">
        <v>55132</v>
      </c>
      <c r="F6" s="64"/>
      <c r="G6" s="64"/>
      <c r="H6" s="64"/>
      <c r="I6" s="64"/>
      <c r="J6" s="64"/>
      <c r="K6" s="64"/>
    </row>
    <row r="7" spans="1:11" ht="15.95" customHeight="1" thickBot="1" x14ac:dyDescent="0.3">
      <c r="A7" s="63" t="s">
        <v>42</v>
      </c>
      <c r="B7" s="63"/>
      <c r="C7" s="63"/>
      <c r="D7" s="63"/>
      <c r="E7" s="64" t="s">
        <v>44</v>
      </c>
      <c r="F7" s="64"/>
      <c r="G7" s="64"/>
      <c r="H7" s="64"/>
      <c r="I7" s="64"/>
      <c r="J7" s="64"/>
      <c r="K7" s="64"/>
    </row>
    <row r="8" spans="1:11" ht="30.95" customHeight="1" thickBot="1" x14ac:dyDescent="0.3">
      <c r="A8" s="3" t="s">
        <v>2</v>
      </c>
      <c r="B8" s="5">
        <v>55132</v>
      </c>
      <c r="C8" s="5">
        <v>56958</v>
      </c>
      <c r="D8" s="5">
        <v>60611</v>
      </c>
      <c r="E8" s="5"/>
      <c r="F8" s="5"/>
      <c r="G8" s="5"/>
      <c r="H8" s="5"/>
      <c r="I8" s="5"/>
      <c r="J8" s="5"/>
      <c r="K8" s="5"/>
    </row>
    <row r="9" spans="1:11" ht="30.95" customHeight="1" thickBot="1" x14ac:dyDescent="0.3">
      <c r="A9" s="3" t="s">
        <v>19</v>
      </c>
      <c r="B9" s="13">
        <v>130</v>
      </c>
      <c r="C9" s="13">
        <v>130</v>
      </c>
      <c r="D9" s="13">
        <v>130</v>
      </c>
      <c r="E9" s="13"/>
      <c r="F9" s="13"/>
      <c r="G9" s="6"/>
      <c r="H9" s="6"/>
      <c r="I9" s="6"/>
      <c r="J9" s="6"/>
      <c r="K9" s="7"/>
    </row>
    <row r="10" spans="1:11" ht="30.95" customHeight="1" thickBot="1" x14ac:dyDescent="0.3">
      <c r="A10" s="4" t="s">
        <v>3</v>
      </c>
      <c r="B10" s="5">
        <v>56958</v>
      </c>
      <c r="C10" s="5">
        <v>60611</v>
      </c>
      <c r="D10" s="5">
        <v>64263</v>
      </c>
      <c r="E10" s="8"/>
      <c r="F10" s="8"/>
      <c r="G10" s="8"/>
      <c r="H10" s="8"/>
      <c r="I10" s="8"/>
      <c r="J10" s="8"/>
      <c r="K10" s="8"/>
    </row>
    <row r="11" spans="1:11" ht="15.75" thickBot="1" x14ac:dyDescent="0.3">
      <c r="A11" s="1" t="s">
        <v>4</v>
      </c>
      <c r="B11" s="77" t="s">
        <v>5</v>
      </c>
      <c r="C11" s="78"/>
      <c r="D11" s="78"/>
      <c r="E11" s="78"/>
      <c r="F11" s="78"/>
      <c r="G11" s="78"/>
      <c r="H11" s="78"/>
      <c r="I11" s="78"/>
      <c r="J11" s="78"/>
      <c r="K11" s="79"/>
    </row>
    <row r="12" spans="1:11" ht="30.75" thickBot="1" x14ac:dyDescent="0.3">
      <c r="A12" s="23" t="s">
        <v>74</v>
      </c>
      <c r="B12" s="9">
        <v>130</v>
      </c>
      <c r="C12" s="9"/>
      <c r="D12" s="9"/>
      <c r="E12" s="9"/>
      <c r="F12" s="9"/>
      <c r="G12" s="9"/>
      <c r="H12" s="9"/>
      <c r="I12" s="9"/>
      <c r="J12" s="9"/>
      <c r="K12" s="10"/>
    </row>
    <row r="13" spans="1:11" ht="30.75" thickBot="1" x14ac:dyDescent="0.3">
      <c r="A13" s="23" t="s">
        <v>75</v>
      </c>
      <c r="B13" s="9">
        <v>130</v>
      </c>
      <c r="C13" s="9"/>
      <c r="D13" s="9"/>
      <c r="E13" s="9"/>
      <c r="F13" s="9"/>
      <c r="G13" s="9"/>
      <c r="H13" s="9"/>
      <c r="I13" s="9"/>
      <c r="J13" s="9"/>
      <c r="K13" s="10"/>
    </row>
    <row r="14" spans="1:11" ht="30.75" thickBot="1" x14ac:dyDescent="0.3">
      <c r="A14" s="23" t="s">
        <v>71</v>
      </c>
      <c r="B14" s="9">
        <v>130</v>
      </c>
      <c r="C14" s="9"/>
      <c r="D14" s="9"/>
      <c r="E14" s="9"/>
      <c r="F14" s="9"/>
      <c r="G14" s="9"/>
      <c r="H14" s="9"/>
      <c r="I14" s="9"/>
      <c r="J14" s="9"/>
      <c r="K14" s="10"/>
    </row>
    <row r="15" spans="1:11" ht="15.75" thickBot="1" x14ac:dyDescent="0.3">
      <c r="A15" s="24" t="s">
        <v>72</v>
      </c>
      <c r="B15" s="11">
        <v>130</v>
      </c>
      <c r="C15" s="9"/>
      <c r="D15" s="9"/>
      <c r="E15" s="9"/>
      <c r="F15" s="9"/>
      <c r="G15" s="9"/>
      <c r="H15" s="9"/>
      <c r="I15" s="9"/>
      <c r="J15" s="9"/>
      <c r="K15" s="10"/>
    </row>
    <row r="16" spans="1:11" ht="15.75" thickBot="1" x14ac:dyDescent="0.3">
      <c r="A16" s="23" t="s">
        <v>73</v>
      </c>
      <c r="B16" s="9">
        <v>130</v>
      </c>
      <c r="C16" s="9"/>
      <c r="D16" s="9"/>
      <c r="E16" s="11"/>
      <c r="F16" s="9"/>
      <c r="G16" s="9"/>
      <c r="H16" s="11"/>
      <c r="I16" s="11"/>
      <c r="J16" s="11"/>
      <c r="K16" s="12"/>
    </row>
    <row r="17" spans="1:11" ht="30.75" thickBot="1" x14ac:dyDescent="0.3">
      <c r="A17" s="23" t="s">
        <v>66</v>
      </c>
      <c r="B17" s="9"/>
      <c r="C17" s="9">
        <v>130</v>
      </c>
      <c r="D17" s="9"/>
      <c r="E17" s="11"/>
      <c r="F17" s="11"/>
      <c r="G17" s="11"/>
      <c r="H17" s="11"/>
      <c r="I17" s="11"/>
      <c r="J17" s="11"/>
      <c r="K17" s="12"/>
    </row>
    <row r="18" spans="1:11" ht="30.75" thickBot="1" x14ac:dyDescent="0.3">
      <c r="A18" s="24" t="s">
        <v>68</v>
      </c>
      <c r="B18" s="11"/>
      <c r="C18" s="11"/>
      <c r="D18" s="9">
        <v>130</v>
      </c>
      <c r="E18" s="11"/>
      <c r="F18" s="9"/>
      <c r="G18" s="9"/>
      <c r="H18" s="9"/>
      <c r="I18" s="9"/>
      <c r="J18" s="9"/>
      <c r="K18" s="10"/>
    </row>
    <row r="19" spans="1:11" ht="15.75" thickBot="1" x14ac:dyDescent="0.3">
      <c r="A19" s="24" t="s">
        <v>76</v>
      </c>
      <c r="B19" s="11"/>
      <c r="C19" s="11"/>
      <c r="D19" s="9">
        <v>130</v>
      </c>
      <c r="E19" s="26"/>
      <c r="F19" s="9"/>
      <c r="G19" s="9"/>
      <c r="H19" s="9"/>
      <c r="I19" s="9"/>
      <c r="J19" s="9"/>
      <c r="K19" s="10"/>
    </row>
    <row r="20" spans="1:11" ht="15.75" thickBot="1" x14ac:dyDescent="0.3"/>
    <row r="21" spans="1:11" x14ac:dyDescent="0.25">
      <c r="A21" s="80" t="s">
        <v>32</v>
      </c>
      <c r="B21" s="81"/>
      <c r="C21" s="81"/>
      <c r="D21" s="81"/>
      <c r="E21" s="81"/>
      <c r="F21" s="81"/>
      <c r="G21" s="81"/>
      <c r="H21" s="81"/>
      <c r="I21" s="81"/>
      <c r="J21" s="81"/>
      <c r="K21" s="82"/>
    </row>
    <row r="22" spans="1:11" x14ac:dyDescent="0.25">
      <c r="A22" s="69" t="s">
        <v>33</v>
      </c>
      <c r="B22" s="70"/>
      <c r="C22" s="70"/>
      <c r="D22" s="70"/>
      <c r="E22" s="70"/>
      <c r="F22" s="70"/>
      <c r="G22" s="70"/>
      <c r="H22" s="70"/>
      <c r="I22" s="70"/>
      <c r="J22" s="70"/>
      <c r="K22" s="71"/>
    </row>
    <row r="23" spans="1:11" x14ac:dyDescent="0.25">
      <c r="A23" s="69" t="s">
        <v>34</v>
      </c>
      <c r="B23" s="70"/>
      <c r="C23" s="70"/>
      <c r="D23" s="70"/>
      <c r="E23" s="70"/>
      <c r="F23" s="70"/>
      <c r="G23" s="70"/>
      <c r="H23" s="70"/>
      <c r="I23" s="70"/>
      <c r="J23" s="70"/>
      <c r="K23" s="71"/>
    </row>
    <row r="24" spans="1:11" ht="15.75" thickBot="1" x14ac:dyDescent="0.3">
      <c r="A24" s="72" t="s">
        <v>38</v>
      </c>
      <c r="B24" s="73"/>
      <c r="C24" s="73"/>
      <c r="D24" s="73"/>
      <c r="E24" s="73"/>
      <c r="F24" s="73"/>
      <c r="G24" s="73"/>
      <c r="H24" s="73"/>
      <c r="I24" s="73"/>
      <c r="J24" s="73"/>
      <c r="K24" s="74"/>
    </row>
  </sheetData>
  <mergeCells count="16">
    <mergeCell ref="A5:D5"/>
    <mergeCell ref="E5:K5"/>
    <mergeCell ref="A2:K2"/>
    <mergeCell ref="A3:D3"/>
    <mergeCell ref="E3:K3"/>
    <mergeCell ref="A4:D4"/>
    <mergeCell ref="E4:K4"/>
    <mergeCell ref="A22:K22"/>
    <mergeCell ref="A23:K23"/>
    <mergeCell ref="A24:K24"/>
    <mergeCell ref="A6:D6"/>
    <mergeCell ref="E6:K6"/>
    <mergeCell ref="A7:D7"/>
    <mergeCell ref="E7:K7"/>
    <mergeCell ref="B11:K11"/>
    <mergeCell ref="A21:K21"/>
  </mergeCells>
  <conditionalFormatting sqref="B8">
    <cfRule type="containsText" dxfId="106" priority="3" operator="containsText" text="10/12/xxxx">
      <formula>NOT(ISERROR(SEARCH("10/12/xxxx",B8)))</formula>
    </cfRule>
  </conditionalFormatting>
  <conditionalFormatting sqref="B10:D10">
    <cfRule type="containsText" dxfId="105" priority="4" operator="containsText" text="10/12/xxxx">
      <formula>NOT(ISERROR(SEARCH("10/12/xxxx",B10)))</formula>
    </cfRule>
  </conditionalFormatting>
  <conditionalFormatting sqref="C8">
    <cfRule type="containsText" dxfId="104" priority="2" operator="containsText" text="10/12/xxxx">
      <formula>NOT(ISERROR(SEARCH("10/12/xxxx",C8)))</formula>
    </cfRule>
  </conditionalFormatting>
  <conditionalFormatting sqref="D8">
    <cfRule type="containsText" dxfId="103" priority="1" operator="containsText" text="10/12/xxxx">
      <formula>NOT(ISERROR(SEARCH("10/12/xxxx",D8)))</formula>
    </cfRule>
  </conditionalFormatting>
  <conditionalFormatting sqref="E8:F8">
    <cfRule type="containsText" dxfId="102" priority="6" operator="containsText" text="10/12/xxxx">
      <formula>NOT(ISERROR(SEARCH("10/12/xxxx",E8)))</formula>
    </cfRule>
  </conditionalFormatting>
  <conditionalFormatting sqref="E10:F10">
    <cfRule type="containsText" dxfId="101" priority="5" operator="containsText" text="xx/xx/xxxx">
      <formula>NOT(ISERROR(SEARCH("xx/xx/xxxx",E10)))</formula>
    </cfRule>
  </conditionalFormatting>
  <conditionalFormatting sqref="E8:K8">
    <cfRule type="containsText" dxfId="100" priority="8" operator="containsText" text="10/12/xxxx">
      <formula>NOT(ISERROR(SEARCH("10/12/xxxx",E8)))</formula>
    </cfRule>
  </conditionalFormatting>
  <conditionalFormatting sqref="E10:K10">
    <cfRule type="containsText" dxfId="99" priority="7" operator="containsText" text="xx/xx/xxxx">
      <formula>NOT(ISERROR(SEARCH("xx/xx/xxxx",E10)))</formula>
    </cfRule>
  </conditionalFormatting>
  <dataValidations count="6">
    <dataValidation allowBlank="1" showInputMessage="1" showErrorMessage="1" prompt="Please input the correct Rehabilitation Area number (RA#)" sqref="E3:K3" xr:uid="{59944CB0-A4D9-473D-B053-14CA71F95E63}"/>
    <dataValidation allowBlank="1" showInputMessage="1" showErrorMessage="1" promptTitle="Insert Area (ha)" prompt="Please insert the cumulative area available in hectares (ha)" sqref="B9:K9" xr:uid="{1AB1319B-8D23-4055-AA25-D09527AAE40F}"/>
    <dataValidation allowBlank="1" showInputMessage="1" showErrorMessage="1" promptTitle="Insert Date" prompt="Please insert the data the milestone is to be completed by" sqref="E10:K10" xr:uid="{53803F3D-70F5-42CF-97CA-BC7559843964}"/>
    <dataValidation allowBlank="1" showInputMessage="1" showErrorMessage="1" promptTitle="Insert Date" prompt="Please insert the date the area is available for rehabilitation" sqref="B8:K8 B10:D10" xr:uid="{77361A5C-2B5B-4592-93C2-CA1637B62894}"/>
    <dataValidation allowBlank="1" showInputMessage="1" showErrorMessage="1" promptTitle="Insert Area (ha)" prompt="Please insert the cumulative area achieved in hectares (ha) as required" sqref="B12:K19" xr:uid="{3BFDDA4D-5B32-4214-ABFC-E6EDE8035F83}"/>
    <dataValidation allowBlank="1" showInputMessage="1" showErrorMessage="1" promptTitle="Rehabilitation Milestone" prompt="Insert the Rehabilitation Milestone number here (RM#)" sqref="A12:A19" xr:uid="{82F7A62D-B96E-4FD8-8A8A-B0DD39D43396}"/>
  </dataValidations>
  <pageMargins left="0.7" right="0.7" top="0.75" bottom="0.75" header="0.3" footer="0.3"/>
  <pageSetup paperSize="9" scale="95" orientation="landscape"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FF215-D380-4C98-BF79-A2E37510239F}">
  <sheetPr>
    <tabColor theme="5"/>
    <pageSetUpPr fitToPage="1"/>
  </sheetPr>
  <dimension ref="A1:K24"/>
  <sheetViews>
    <sheetView workbookViewId="0"/>
  </sheetViews>
  <sheetFormatPr defaultColWidth="12.140625" defaultRowHeight="15" x14ac:dyDescent="0.25"/>
  <cols>
    <col min="1" max="1" width="32.7109375" style="2" customWidth="1"/>
  </cols>
  <sheetData>
    <row r="1" spans="1:11" ht="21.75" thickBot="1" x14ac:dyDescent="0.4">
      <c r="A1" s="22" t="s">
        <v>59</v>
      </c>
    </row>
    <row r="2" spans="1:11" ht="23.25" customHeight="1" thickBot="1" x14ac:dyDescent="0.35">
      <c r="A2" s="65" t="s">
        <v>41</v>
      </c>
      <c r="B2" s="66"/>
      <c r="C2" s="66"/>
      <c r="D2" s="66"/>
      <c r="E2" s="66"/>
      <c r="F2" s="66"/>
      <c r="G2" s="66"/>
      <c r="H2" s="66"/>
      <c r="I2" s="66"/>
      <c r="J2" s="66"/>
      <c r="K2" s="67"/>
    </row>
    <row r="3" spans="1:11" ht="15.95" customHeight="1" thickBot="1" x14ac:dyDescent="0.3">
      <c r="A3" s="63" t="s">
        <v>0</v>
      </c>
      <c r="B3" s="63"/>
      <c r="C3" s="63"/>
      <c r="D3" s="63"/>
      <c r="E3" s="64" t="s">
        <v>47</v>
      </c>
      <c r="F3" s="64"/>
      <c r="G3" s="64"/>
      <c r="H3" s="64"/>
      <c r="I3" s="64"/>
      <c r="J3" s="64"/>
      <c r="K3" s="64"/>
    </row>
    <row r="4" spans="1:11" ht="15.95" customHeight="1" thickBot="1" x14ac:dyDescent="0.3">
      <c r="A4" s="63" t="s">
        <v>1</v>
      </c>
      <c r="B4" s="63"/>
      <c r="C4" s="63"/>
      <c r="D4" s="63"/>
      <c r="E4" s="64" t="s">
        <v>77</v>
      </c>
      <c r="F4" s="64"/>
      <c r="G4" s="64"/>
      <c r="H4" s="64"/>
      <c r="I4" s="64"/>
      <c r="J4" s="64"/>
      <c r="K4" s="64"/>
    </row>
    <row r="5" spans="1:11" ht="15.95" customHeight="1" thickBot="1" x14ac:dyDescent="0.3">
      <c r="A5" s="63" t="s">
        <v>40</v>
      </c>
      <c r="B5" s="63"/>
      <c r="C5" s="63"/>
      <c r="D5" s="63"/>
      <c r="E5" s="64">
        <v>68</v>
      </c>
      <c r="F5" s="64"/>
      <c r="G5" s="64"/>
      <c r="H5" s="64"/>
      <c r="I5" s="64"/>
      <c r="J5" s="64"/>
      <c r="K5" s="64"/>
    </row>
    <row r="6" spans="1:11" ht="32.1" customHeight="1" thickBot="1" x14ac:dyDescent="0.3">
      <c r="A6" s="75" t="s">
        <v>53</v>
      </c>
      <c r="B6" s="75"/>
      <c r="C6" s="75"/>
      <c r="D6" s="75"/>
      <c r="E6" s="76">
        <v>55132</v>
      </c>
      <c r="F6" s="64"/>
      <c r="G6" s="64"/>
      <c r="H6" s="64"/>
      <c r="I6" s="64"/>
      <c r="J6" s="64"/>
      <c r="K6" s="64"/>
    </row>
    <row r="7" spans="1:11" ht="15.95" customHeight="1" thickBot="1" x14ac:dyDescent="0.3">
      <c r="A7" s="63" t="s">
        <v>42</v>
      </c>
      <c r="B7" s="63"/>
      <c r="C7" s="63"/>
      <c r="D7" s="63"/>
      <c r="E7" s="64" t="s">
        <v>44</v>
      </c>
      <c r="F7" s="64"/>
      <c r="G7" s="64"/>
      <c r="H7" s="64"/>
      <c r="I7" s="64"/>
      <c r="J7" s="64"/>
      <c r="K7" s="64"/>
    </row>
    <row r="8" spans="1:11" ht="30.95" customHeight="1" thickBot="1" x14ac:dyDescent="0.3">
      <c r="A8" s="3" t="s">
        <v>2</v>
      </c>
      <c r="B8" s="5">
        <v>55132</v>
      </c>
      <c r="C8" s="5">
        <v>56958</v>
      </c>
      <c r="D8" s="5">
        <v>58785</v>
      </c>
      <c r="E8" s="5">
        <v>60611</v>
      </c>
      <c r="F8" s="5">
        <v>64263</v>
      </c>
      <c r="G8" s="8">
        <v>66090</v>
      </c>
      <c r="H8" s="5"/>
      <c r="I8" s="5"/>
      <c r="J8" s="5"/>
      <c r="K8" s="5"/>
    </row>
    <row r="9" spans="1:11" ht="30.95" customHeight="1" thickBot="1" x14ac:dyDescent="0.3">
      <c r="A9" s="3" t="s">
        <v>19</v>
      </c>
      <c r="B9" s="13">
        <v>17</v>
      </c>
      <c r="C9" s="13">
        <f>17+51</f>
        <v>68</v>
      </c>
      <c r="D9" s="13">
        <f t="shared" ref="D9:G9" si="0">17+51</f>
        <v>68</v>
      </c>
      <c r="E9" s="13">
        <f t="shared" si="0"/>
        <v>68</v>
      </c>
      <c r="F9" s="13">
        <f t="shared" si="0"/>
        <v>68</v>
      </c>
      <c r="G9" s="13">
        <f t="shared" si="0"/>
        <v>68</v>
      </c>
      <c r="H9" s="6"/>
      <c r="I9" s="6"/>
      <c r="J9" s="6"/>
      <c r="K9" s="7"/>
    </row>
    <row r="10" spans="1:11" ht="30.95" customHeight="1" thickBot="1" x14ac:dyDescent="0.3">
      <c r="A10" s="4" t="s">
        <v>3</v>
      </c>
      <c r="B10" s="5">
        <v>56958</v>
      </c>
      <c r="C10" s="5">
        <v>58785</v>
      </c>
      <c r="D10" s="5">
        <v>60611</v>
      </c>
      <c r="E10" s="5">
        <v>64263</v>
      </c>
      <c r="F10" s="8">
        <v>66090</v>
      </c>
      <c r="G10" s="8">
        <v>67916</v>
      </c>
      <c r="H10" s="8"/>
      <c r="I10" s="8"/>
      <c r="J10" s="8"/>
      <c r="K10" s="8"/>
    </row>
    <row r="11" spans="1:11" ht="15.75" thickBot="1" x14ac:dyDescent="0.3">
      <c r="A11" s="1" t="s">
        <v>4</v>
      </c>
      <c r="B11" s="77" t="s">
        <v>5</v>
      </c>
      <c r="C11" s="78"/>
      <c r="D11" s="78"/>
      <c r="E11" s="78"/>
      <c r="F11" s="78"/>
      <c r="G11" s="78"/>
      <c r="H11" s="78"/>
      <c r="I11" s="78"/>
      <c r="J11" s="78"/>
      <c r="K11" s="79"/>
    </row>
    <row r="12" spans="1:11" ht="30.75" thickBot="1" x14ac:dyDescent="0.3">
      <c r="A12" s="23" t="s">
        <v>74</v>
      </c>
      <c r="B12" s="9">
        <v>17</v>
      </c>
      <c r="C12" s="9">
        <f t="shared" ref="C12:D16" si="1">17+51</f>
        <v>68</v>
      </c>
      <c r="D12" s="9"/>
      <c r="E12" s="9"/>
      <c r="F12" s="9"/>
      <c r="G12" s="9"/>
      <c r="H12" s="9"/>
      <c r="I12" s="9"/>
      <c r="J12" s="9"/>
      <c r="K12" s="10"/>
    </row>
    <row r="13" spans="1:11" ht="30.75" thickBot="1" x14ac:dyDescent="0.3">
      <c r="A13" s="23" t="s">
        <v>75</v>
      </c>
      <c r="B13" s="9">
        <v>17</v>
      </c>
      <c r="C13" s="9">
        <f t="shared" si="1"/>
        <v>68</v>
      </c>
      <c r="D13" s="9"/>
      <c r="E13" s="9"/>
      <c r="F13" s="9"/>
      <c r="G13" s="9"/>
      <c r="H13" s="9"/>
      <c r="I13" s="9"/>
      <c r="J13" s="9"/>
      <c r="K13" s="10"/>
    </row>
    <row r="14" spans="1:11" ht="30.75" thickBot="1" x14ac:dyDescent="0.3">
      <c r="A14" s="23" t="s">
        <v>71</v>
      </c>
      <c r="B14" s="9">
        <v>17</v>
      </c>
      <c r="C14" s="9">
        <f t="shared" si="1"/>
        <v>68</v>
      </c>
      <c r="D14" s="9"/>
      <c r="E14" s="9"/>
      <c r="F14" s="9"/>
      <c r="G14" s="9"/>
      <c r="H14" s="9"/>
      <c r="I14" s="9"/>
      <c r="J14" s="9"/>
      <c r="K14" s="10"/>
    </row>
    <row r="15" spans="1:11" ht="15.75" thickBot="1" x14ac:dyDescent="0.3">
      <c r="A15" s="24" t="s">
        <v>72</v>
      </c>
      <c r="B15" s="11">
        <v>17</v>
      </c>
      <c r="C15" s="9">
        <f t="shared" si="1"/>
        <v>68</v>
      </c>
      <c r="D15" s="9"/>
      <c r="E15" s="9"/>
      <c r="F15" s="9"/>
      <c r="G15" s="9"/>
      <c r="H15" s="9"/>
      <c r="I15" s="9"/>
      <c r="J15" s="9"/>
      <c r="K15" s="10"/>
    </row>
    <row r="16" spans="1:11" ht="15.75" thickBot="1" x14ac:dyDescent="0.3">
      <c r="A16" s="23" t="s">
        <v>73</v>
      </c>
      <c r="B16" s="9">
        <v>17</v>
      </c>
      <c r="C16" s="9">
        <f t="shared" si="1"/>
        <v>68</v>
      </c>
      <c r="D16" s="9">
        <f t="shared" si="1"/>
        <v>68</v>
      </c>
      <c r="E16" s="9"/>
      <c r="F16" s="9"/>
      <c r="G16" s="9"/>
      <c r="H16" s="11"/>
      <c r="I16" s="11"/>
      <c r="J16" s="11"/>
      <c r="K16" s="12"/>
    </row>
    <row r="17" spans="1:11" ht="30.75" thickBot="1" x14ac:dyDescent="0.3">
      <c r="A17" s="23" t="s">
        <v>66</v>
      </c>
      <c r="B17" s="9"/>
      <c r="C17" s="9"/>
      <c r="D17" s="9">
        <v>17</v>
      </c>
      <c r="E17" s="9">
        <f t="shared" ref="E17" si="2">17+51</f>
        <v>68</v>
      </c>
      <c r="F17" s="9">
        <f>17+51</f>
        <v>68</v>
      </c>
      <c r="G17" s="9"/>
      <c r="H17" s="11"/>
      <c r="I17" s="11"/>
      <c r="J17" s="11"/>
      <c r="K17" s="12"/>
    </row>
    <row r="18" spans="1:11" ht="30.75" thickBot="1" x14ac:dyDescent="0.3">
      <c r="A18" s="24" t="s">
        <v>68</v>
      </c>
      <c r="B18" s="11"/>
      <c r="C18" s="11"/>
      <c r="D18" s="9"/>
      <c r="E18" s="9"/>
      <c r="F18" s="9">
        <v>17</v>
      </c>
      <c r="G18" s="9">
        <f t="shared" ref="G18:G19" si="3">17+51</f>
        <v>68</v>
      </c>
      <c r="H18" s="9"/>
      <c r="I18" s="9"/>
      <c r="J18" s="9"/>
      <c r="K18" s="10"/>
    </row>
    <row r="19" spans="1:11" ht="15.75" thickBot="1" x14ac:dyDescent="0.3">
      <c r="A19" s="24" t="s">
        <v>76</v>
      </c>
      <c r="B19" s="11"/>
      <c r="C19" s="11"/>
      <c r="D19" s="9"/>
      <c r="E19" s="9"/>
      <c r="F19" s="9">
        <v>17</v>
      </c>
      <c r="G19" s="9">
        <f t="shared" si="3"/>
        <v>68</v>
      </c>
      <c r="H19" s="9"/>
      <c r="I19" s="9"/>
      <c r="J19" s="9"/>
      <c r="K19" s="10"/>
    </row>
    <row r="20" spans="1:11" ht="15.75" thickBot="1" x14ac:dyDescent="0.3"/>
    <row r="21" spans="1:11" x14ac:dyDescent="0.25">
      <c r="A21" s="80" t="s">
        <v>32</v>
      </c>
      <c r="B21" s="81"/>
      <c r="C21" s="81"/>
      <c r="D21" s="81"/>
      <c r="E21" s="81"/>
      <c r="F21" s="81"/>
      <c r="G21" s="81"/>
      <c r="H21" s="81"/>
      <c r="I21" s="81"/>
      <c r="J21" s="81"/>
      <c r="K21" s="82"/>
    </row>
    <row r="22" spans="1:11" x14ac:dyDescent="0.25">
      <c r="A22" s="69" t="s">
        <v>33</v>
      </c>
      <c r="B22" s="70"/>
      <c r="C22" s="70"/>
      <c r="D22" s="70"/>
      <c r="E22" s="70"/>
      <c r="F22" s="70"/>
      <c r="G22" s="70"/>
      <c r="H22" s="70"/>
      <c r="I22" s="70"/>
      <c r="J22" s="70"/>
      <c r="K22" s="71"/>
    </row>
    <row r="23" spans="1:11" x14ac:dyDescent="0.25">
      <c r="A23" s="69" t="s">
        <v>34</v>
      </c>
      <c r="B23" s="70"/>
      <c r="C23" s="70"/>
      <c r="D23" s="70"/>
      <c r="E23" s="70"/>
      <c r="F23" s="70"/>
      <c r="G23" s="70"/>
      <c r="H23" s="70"/>
      <c r="I23" s="70"/>
      <c r="J23" s="70"/>
      <c r="K23" s="71"/>
    </row>
    <row r="24" spans="1:11" ht="15.75" thickBot="1" x14ac:dyDescent="0.3">
      <c r="A24" s="72" t="s">
        <v>38</v>
      </c>
      <c r="B24" s="73"/>
      <c r="C24" s="73"/>
      <c r="D24" s="73"/>
      <c r="E24" s="73"/>
      <c r="F24" s="73"/>
      <c r="G24" s="73"/>
      <c r="H24" s="73"/>
      <c r="I24" s="73"/>
      <c r="J24" s="73"/>
      <c r="K24" s="74"/>
    </row>
  </sheetData>
  <mergeCells count="16">
    <mergeCell ref="A5:D5"/>
    <mergeCell ref="E5:K5"/>
    <mergeCell ref="A2:K2"/>
    <mergeCell ref="A3:D3"/>
    <mergeCell ref="E3:K3"/>
    <mergeCell ref="A4:D4"/>
    <mergeCell ref="E4:K4"/>
    <mergeCell ref="A22:K22"/>
    <mergeCell ref="A23:K23"/>
    <mergeCell ref="A24:K24"/>
    <mergeCell ref="A6:D6"/>
    <mergeCell ref="E6:K6"/>
    <mergeCell ref="A7:D7"/>
    <mergeCell ref="E7:K7"/>
    <mergeCell ref="B11:K11"/>
    <mergeCell ref="A21:K21"/>
  </mergeCells>
  <conditionalFormatting sqref="B8">
    <cfRule type="containsText" dxfId="98" priority="5" operator="containsText" text="10/12/xxxx">
      <formula>NOT(ISERROR(SEARCH("10/12/xxxx",B8)))</formula>
    </cfRule>
  </conditionalFormatting>
  <conditionalFormatting sqref="C8">
    <cfRule type="containsText" dxfId="97" priority="4" operator="containsText" text="10/12/xxxx">
      <formula>NOT(ISERROR(SEARCH("10/12/xxxx",C8)))</formula>
    </cfRule>
  </conditionalFormatting>
  <conditionalFormatting sqref="D10">
    <cfRule type="containsText" dxfId="96" priority="2" operator="containsText" text="10/12/xxxx">
      <formula>NOT(ISERROR(SEARCH("10/12/xxxx",D10)))</formula>
    </cfRule>
  </conditionalFormatting>
  <conditionalFormatting sqref="D8:F8 H8:K8 B10:E10">
    <cfRule type="containsText" dxfId="95" priority="8" operator="containsText" text="10/12/xxxx">
      <formula>NOT(ISERROR(SEARCH("10/12/xxxx",B8)))</formula>
    </cfRule>
  </conditionalFormatting>
  <conditionalFormatting sqref="E8">
    <cfRule type="containsText" dxfId="94" priority="3" operator="containsText" text="10/12/xxxx">
      <formula>NOT(ISERROR(SEARCH("10/12/xxxx",E8)))</formula>
    </cfRule>
  </conditionalFormatting>
  <conditionalFormatting sqref="E10:K10">
    <cfRule type="containsText" dxfId="93" priority="7" operator="containsText" text="xx/xx/xxxx">
      <formula>NOT(ISERROR(SEARCH("xx/xx/xxxx",E10)))</formula>
    </cfRule>
  </conditionalFormatting>
  <conditionalFormatting sqref="G8">
    <cfRule type="containsText" dxfId="92" priority="1" operator="containsText" text="xx/xx/xxxx">
      <formula>NOT(ISERROR(SEARCH("xx/xx/xxxx",G8)))</formula>
    </cfRule>
  </conditionalFormatting>
  <dataValidations count="6">
    <dataValidation allowBlank="1" showInputMessage="1" showErrorMessage="1" promptTitle="Rehabilitation Milestone" prompt="Insert the Rehabilitation Milestone number here (RM#)" sqref="A12:A19" xr:uid="{87BC29C3-16AC-4D1B-B8A4-DB03ED5084C2}"/>
    <dataValidation allowBlank="1" showInputMessage="1" showErrorMessage="1" promptTitle="Insert Area (ha)" prompt="Please insert the cumulative area achieved in hectares (ha) as required" sqref="B12:K19" xr:uid="{6F70CC58-6E74-4E4F-961E-3FE5D30859EA}"/>
    <dataValidation allowBlank="1" showInputMessage="1" showErrorMessage="1" prompt="Please input the correct Rehabilitation Area number (RA#)" sqref="E3:K3" xr:uid="{7ED27975-4728-4091-AC9F-86F226E37A4A}"/>
    <dataValidation allowBlank="1" showInputMessage="1" showErrorMessage="1" promptTitle="Insert Date" prompt="Please insert the data the milestone is to be completed by" sqref="G8 E10:K10" xr:uid="{E0F57800-BC30-4A8F-B806-3D6E446D1D9D}"/>
    <dataValidation allowBlank="1" showInputMessage="1" showErrorMessage="1" promptTitle="Insert Date" prompt="Please insert the date the area is available for rehabilitation" sqref="B10:E10 B8:F8 H8:K8" xr:uid="{3979E630-EF5A-46DE-BC33-D4A1EB25C4A9}"/>
    <dataValidation allowBlank="1" showInputMessage="1" showErrorMessage="1" promptTitle="Insert Area (ha)" prompt="Please insert the cumulative area available in hectares (ha)" sqref="B9:K9" xr:uid="{8F3AC2E2-8884-4292-B48F-F48DC2819D18}"/>
  </dataValidations>
  <pageMargins left="0.7" right="0.7" top="0.75" bottom="0.75" header="0.3" footer="0.3"/>
  <pageSetup paperSize="9" scale="95" orientation="landscape" r:id="rId1"/>
  <ignoredErrors>
    <ignoredError sqref="G12:G17" calculatedColumn="1"/>
  </ignoredErrors>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40C42-8DD4-4EA8-AAB3-F042799C1217}">
  <sheetPr>
    <tabColor theme="5"/>
    <pageSetUpPr fitToPage="1"/>
  </sheetPr>
  <dimension ref="A1:K24"/>
  <sheetViews>
    <sheetView workbookViewId="0"/>
  </sheetViews>
  <sheetFormatPr defaultColWidth="12.140625" defaultRowHeight="15" x14ac:dyDescent="0.25"/>
  <cols>
    <col min="1" max="1" width="32.7109375" style="2" customWidth="1"/>
  </cols>
  <sheetData>
    <row r="1" spans="1:11" ht="21.75" thickBot="1" x14ac:dyDescent="0.4">
      <c r="A1" s="22" t="s">
        <v>60</v>
      </c>
    </row>
    <row r="2" spans="1:11" ht="23.25" customHeight="1" thickBot="1" x14ac:dyDescent="0.35">
      <c r="A2" s="65" t="s">
        <v>41</v>
      </c>
      <c r="B2" s="66"/>
      <c r="C2" s="66"/>
      <c r="D2" s="66"/>
      <c r="E2" s="66"/>
      <c r="F2" s="66"/>
      <c r="G2" s="66"/>
      <c r="H2" s="66"/>
      <c r="I2" s="66"/>
      <c r="J2" s="66"/>
      <c r="K2" s="67"/>
    </row>
    <row r="3" spans="1:11" ht="15.95" customHeight="1" thickBot="1" x14ac:dyDescent="0.3">
      <c r="A3" s="63" t="s">
        <v>0</v>
      </c>
      <c r="B3" s="63"/>
      <c r="C3" s="63"/>
      <c r="D3" s="63"/>
      <c r="E3" s="64" t="s">
        <v>47</v>
      </c>
      <c r="F3" s="64"/>
      <c r="G3" s="64"/>
      <c r="H3" s="64"/>
      <c r="I3" s="64"/>
      <c r="J3" s="64"/>
      <c r="K3" s="64"/>
    </row>
    <row r="4" spans="1:11" ht="15.95" customHeight="1" thickBot="1" x14ac:dyDescent="0.3">
      <c r="A4" s="63" t="s">
        <v>1</v>
      </c>
      <c r="B4" s="63"/>
      <c r="C4" s="63"/>
      <c r="D4" s="63"/>
      <c r="E4" s="64" t="s">
        <v>77</v>
      </c>
      <c r="F4" s="64"/>
      <c r="G4" s="64"/>
      <c r="H4" s="64"/>
      <c r="I4" s="64"/>
      <c r="J4" s="64"/>
      <c r="K4" s="64"/>
    </row>
    <row r="5" spans="1:11" ht="15.95" customHeight="1" thickBot="1" x14ac:dyDescent="0.3">
      <c r="A5" s="63" t="s">
        <v>40</v>
      </c>
      <c r="B5" s="63"/>
      <c r="C5" s="63"/>
      <c r="D5" s="63"/>
      <c r="E5" s="64">
        <f>34+4+82</f>
        <v>120</v>
      </c>
      <c r="F5" s="64"/>
      <c r="G5" s="64"/>
      <c r="H5" s="64"/>
      <c r="I5" s="64"/>
      <c r="J5" s="64"/>
      <c r="K5" s="64"/>
    </row>
    <row r="6" spans="1:11" ht="32.1" customHeight="1" thickBot="1" x14ac:dyDescent="0.3">
      <c r="A6" s="75" t="s">
        <v>53</v>
      </c>
      <c r="B6" s="75"/>
      <c r="C6" s="75"/>
      <c r="D6" s="75"/>
      <c r="E6" s="76">
        <v>47827</v>
      </c>
      <c r="F6" s="64"/>
      <c r="G6" s="64"/>
      <c r="H6" s="64"/>
      <c r="I6" s="64"/>
      <c r="J6" s="64"/>
      <c r="K6" s="64"/>
    </row>
    <row r="7" spans="1:11" ht="15.95" customHeight="1" thickBot="1" x14ac:dyDescent="0.3">
      <c r="A7" s="63" t="s">
        <v>42</v>
      </c>
      <c r="B7" s="63"/>
      <c r="C7" s="63"/>
      <c r="D7" s="63"/>
      <c r="E7" s="64" t="s">
        <v>44</v>
      </c>
      <c r="F7" s="64"/>
      <c r="G7" s="64"/>
      <c r="H7" s="64"/>
      <c r="I7" s="64"/>
      <c r="J7" s="64"/>
      <c r="K7" s="64"/>
    </row>
    <row r="8" spans="1:11" ht="30.95" customHeight="1" thickBot="1" x14ac:dyDescent="0.3">
      <c r="A8" s="3" t="s">
        <v>2</v>
      </c>
      <c r="B8" s="5">
        <v>47827</v>
      </c>
      <c r="C8" s="5">
        <v>49653</v>
      </c>
      <c r="D8" s="5">
        <v>51480</v>
      </c>
      <c r="E8" s="5">
        <v>53306</v>
      </c>
      <c r="F8" s="5">
        <v>55132</v>
      </c>
      <c r="G8" s="5">
        <v>56958</v>
      </c>
      <c r="H8" s="5">
        <v>58785</v>
      </c>
      <c r="I8" s="5">
        <v>60611</v>
      </c>
      <c r="J8" s="5"/>
      <c r="K8" s="5"/>
    </row>
    <row r="9" spans="1:11" ht="30.95" customHeight="1" thickBot="1" x14ac:dyDescent="0.3">
      <c r="A9" s="3" t="s">
        <v>19</v>
      </c>
      <c r="B9" s="13"/>
      <c r="C9" s="5"/>
      <c r="D9" s="13"/>
      <c r="E9" s="13"/>
      <c r="F9" s="13"/>
      <c r="G9" s="13"/>
      <c r="H9" s="13"/>
      <c r="I9" s="13"/>
      <c r="J9" s="6"/>
      <c r="K9" s="7"/>
    </row>
    <row r="10" spans="1:11" ht="30.95" customHeight="1" thickBot="1" x14ac:dyDescent="0.3">
      <c r="A10" s="4" t="s">
        <v>3</v>
      </c>
      <c r="B10" s="5">
        <v>49653</v>
      </c>
      <c r="C10" s="5">
        <v>51480</v>
      </c>
      <c r="D10" s="5">
        <v>53306</v>
      </c>
      <c r="E10" s="5">
        <v>55132</v>
      </c>
      <c r="F10" s="5">
        <v>56958</v>
      </c>
      <c r="G10" s="5">
        <v>58785</v>
      </c>
      <c r="H10" s="5">
        <v>60611</v>
      </c>
      <c r="I10" s="5">
        <v>62437</v>
      </c>
      <c r="J10" s="8"/>
      <c r="K10" s="8"/>
    </row>
    <row r="11" spans="1:11" ht="15.75" thickBot="1" x14ac:dyDescent="0.3">
      <c r="A11" s="1" t="s">
        <v>4</v>
      </c>
      <c r="B11" s="77" t="s">
        <v>5</v>
      </c>
      <c r="C11" s="78"/>
      <c r="D11" s="78"/>
      <c r="E11" s="78"/>
      <c r="F11" s="78"/>
      <c r="G11" s="78"/>
      <c r="H11" s="78"/>
      <c r="I11" s="78"/>
      <c r="J11" s="78"/>
      <c r="K11" s="79"/>
    </row>
    <row r="12" spans="1:11" ht="30.75" thickBot="1" x14ac:dyDescent="0.3">
      <c r="A12" s="23" t="s">
        <v>74</v>
      </c>
      <c r="B12" s="9">
        <v>34</v>
      </c>
      <c r="C12" s="9"/>
      <c r="D12" s="15">
        <f>34+4</f>
        <v>38</v>
      </c>
      <c r="E12" s="9">
        <f>34+4+82</f>
        <v>120</v>
      </c>
      <c r="F12" s="9"/>
      <c r="G12" s="9"/>
      <c r="H12" s="9"/>
      <c r="I12" s="9"/>
      <c r="J12" s="9"/>
      <c r="K12" s="10"/>
    </row>
    <row r="13" spans="1:11" ht="30.75" thickBot="1" x14ac:dyDescent="0.3">
      <c r="A13" s="23" t="s">
        <v>75</v>
      </c>
      <c r="B13" s="9">
        <v>34</v>
      </c>
      <c r="C13" s="9"/>
      <c r="D13" s="9">
        <f t="shared" ref="D13:D16" si="0">34+4</f>
        <v>38</v>
      </c>
      <c r="E13" s="9">
        <f t="shared" ref="E13:I19" si="1">34+4+82</f>
        <v>120</v>
      </c>
      <c r="F13" s="9"/>
      <c r="G13" s="9"/>
      <c r="H13" s="9"/>
      <c r="I13" s="9"/>
      <c r="J13" s="9"/>
      <c r="K13" s="10"/>
    </row>
    <row r="14" spans="1:11" ht="30.75" thickBot="1" x14ac:dyDescent="0.3">
      <c r="A14" s="23" t="s">
        <v>71</v>
      </c>
      <c r="B14" s="9">
        <v>34</v>
      </c>
      <c r="C14" s="9"/>
      <c r="D14" s="9">
        <f t="shared" si="0"/>
        <v>38</v>
      </c>
      <c r="E14" s="9">
        <f t="shared" si="1"/>
        <v>120</v>
      </c>
      <c r="F14" s="9"/>
      <c r="G14" s="9"/>
      <c r="H14" s="9"/>
      <c r="I14" s="9"/>
      <c r="J14" s="9"/>
      <c r="K14" s="10"/>
    </row>
    <row r="15" spans="1:11" ht="15.75" thickBot="1" x14ac:dyDescent="0.3">
      <c r="A15" s="24" t="s">
        <v>72</v>
      </c>
      <c r="B15" s="9">
        <v>34</v>
      </c>
      <c r="C15" s="9"/>
      <c r="D15" s="9">
        <f t="shared" si="0"/>
        <v>38</v>
      </c>
      <c r="E15" s="9">
        <f t="shared" si="1"/>
        <v>120</v>
      </c>
      <c r="F15" s="9"/>
      <c r="G15" s="9"/>
      <c r="H15" s="9"/>
      <c r="I15" s="9"/>
      <c r="J15" s="9"/>
      <c r="K15" s="10"/>
    </row>
    <row r="16" spans="1:11" ht="15.75" thickBot="1" x14ac:dyDescent="0.3">
      <c r="A16" s="23" t="s">
        <v>73</v>
      </c>
      <c r="B16" s="9">
        <v>34</v>
      </c>
      <c r="C16" s="9">
        <v>34</v>
      </c>
      <c r="D16" s="9">
        <f t="shared" si="0"/>
        <v>38</v>
      </c>
      <c r="E16" s="9">
        <f t="shared" si="1"/>
        <v>120</v>
      </c>
      <c r="F16" s="9">
        <f t="shared" si="1"/>
        <v>120</v>
      </c>
      <c r="G16" s="9"/>
      <c r="H16" s="9"/>
      <c r="I16" s="9"/>
      <c r="J16" s="11"/>
      <c r="K16" s="12"/>
    </row>
    <row r="17" spans="1:11" ht="30.75" thickBot="1" x14ac:dyDescent="0.3">
      <c r="A17" s="23" t="s">
        <v>66</v>
      </c>
      <c r="B17" s="9"/>
      <c r="C17" s="26"/>
      <c r="D17" s="9">
        <v>34</v>
      </c>
      <c r="E17" s="9">
        <v>34</v>
      </c>
      <c r="F17" s="9">
        <f>34+4</f>
        <v>38</v>
      </c>
      <c r="G17" s="9">
        <f t="shared" si="1"/>
        <v>120</v>
      </c>
      <c r="H17" s="9">
        <f t="shared" si="1"/>
        <v>120</v>
      </c>
      <c r="I17" s="9"/>
      <c r="J17" s="11"/>
      <c r="K17" s="12"/>
    </row>
    <row r="18" spans="1:11" ht="30.75" thickBot="1" x14ac:dyDescent="0.3">
      <c r="A18" s="24" t="s">
        <v>68</v>
      </c>
      <c r="B18" s="11"/>
      <c r="C18" s="11"/>
      <c r="D18" s="9"/>
      <c r="E18" s="9"/>
      <c r="F18" s="9">
        <v>34</v>
      </c>
      <c r="G18" s="9">
        <v>34</v>
      </c>
      <c r="H18" s="9">
        <f t="shared" ref="H18:H19" si="2">34+4</f>
        <v>38</v>
      </c>
      <c r="I18" s="9">
        <f t="shared" si="1"/>
        <v>120</v>
      </c>
      <c r="J18" s="9"/>
      <c r="K18" s="10"/>
    </row>
    <row r="19" spans="1:11" ht="15.75" thickBot="1" x14ac:dyDescent="0.3">
      <c r="A19" s="24" t="s">
        <v>76</v>
      </c>
      <c r="B19" s="11"/>
      <c r="C19" s="11"/>
      <c r="D19" s="9"/>
      <c r="E19" s="9"/>
      <c r="F19" s="9">
        <v>34</v>
      </c>
      <c r="G19" s="9">
        <v>34</v>
      </c>
      <c r="H19" s="9">
        <f t="shared" si="2"/>
        <v>38</v>
      </c>
      <c r="I19" s="9">
        <f t="shared" si="1"/>
        <v>120</v>
      </c>
      <c r="J19" s="9"/>
      <c r="K19" s="10"/>
    </row>
    <row r="20" spans="1:11" ht="15.75" thickBot="1" x14ac:dyDescent="0.3"/>
    <row r="21" spans="1:11" x14ac:dyDescent="0.25">
      <c r="A21" s="80" t="s">
        <v>32</v>
      </c>
      <c r="B21" s="81"/>
      <c r="C21" s="81"/>
      <c r="D21" s="81"/>
      <c r="E21" s="81"/>
      <c r="F21" s="81"/>
      <c r="G21" s="81"/>
      <c r="H21" s="81"/>
      <c r="I21" s="81"/>
      <c r="J21" s="81"/>
      <c r="K21" s="82"/>
    </row>
    <row r="22" spans="1:11" x14ac:dyDescent="0.25">
      <c r="A22" s="69" t="s">
        <v>33</v>
      </c>
      <c r="B22" s="70"/>
      <c r="C22" s="70"/>
      <c r="D22" s="70"/>
      <c r="E22" s="70"/>
      <c r="F22" s="70"/>
      <c r="G22" s="70"/>
      <c r="H22" s="70"/>
      <c r="I22" s="70"/>
      <c r="J22" s="70"/>
      <c r="K22" s="71"/>
    </row>
    <row r="23" spans="1:11" x14ac:dyDescent="0.25">
      <c r="A23" s="69" t="s">
        <v>34</v>
      </c>
      <c r="B23" s="70"/>
      <c r="C23" s="70"/>
      <c r="D23" s="70"/>
      <c r="E23" s="70"/>
      <c r="F23" s="70"/>
      <c r="G23" s="70"/>
      <c r="H23" s="70"/>
      <c r="I23" s="70"/>
      <c r="J23" s="70"/>
      <c r="K23" s="71"/>
    </row>
    <row r="24" spans="1:11" ht="15.75" thickBot="1" x14ac:dyDescent="0.3">
      <c r="A24" s="72" t="s">
        <v>38</v>
      </c>
      <c r="B24" s="73"/>
      <c r="C24" s="73"/>
      <c r="D24" s="73"/>
      <c r="E24" s="73"/>
      <c r="F24" s="73"/>
      <c r="G24" s="73"/>
      <c r="H24" s="73"/>
      <c r="I24" s="73"/>
      <c r="J24" s="73"/>
      <c r="K24" s="74"/>
    </row>
  </sheetData>
  <mergeCells count="16">
    <mergeCell ref="A5:D5"/>
    <mergeCell ref="E5:K5"/>
    <mergeCell ref="A2:K2"/>
    <mergeCell ref="A3:D3"/>
    <mergeCell ref="E3:K3"/>
    <mergeCell ref="A4:D4"/>
    <mergeCell ref="E4:K4"/>
    <mergeCell ref="A22:K22"/>
    <mergeCell ref="A23:K23"/>
    <mergeCell ref="A24:K24"/>
    <mergeCell ref="A6:D6"/>
    <mergeCell ref="E6:K6"/>
    <mergeCell ref="A7:D7"/>
    <mergeCell ref="E7:K7"/>
    <mergeCell ref="B11:K11"/>
    <mergeCell ref="A21:K21"/>
  </mergeCells>
  <conditionalFormatting sqref="B8 D8:K8 B10 D10:I10">
    <cfRule type="containsText" dxfId="91" priority="17" operator="containsText" text="10/12/xxxx">
      <formula>NOT(ISERROR(SEARCH("10/12/xxxx",B8)))</formula>
    </cfRule>
  </conditionalFormatting>
  <conditionalFormatting sqref="C8:C10">
    <cfRule type="containsText" dxfId="90" priority="1" operator="containsText" text="10/12/xxxx">
      <formula>NOT(ISERROR(SEARCH("10/12/xxxx",C8)))</formula>
    </cfRule>
  </conditionalFormatting>
  <conditionalFormatting sqref="D8">
    <cfRule type="containsText" dxfId="89" priority="7" operator="containsText" text="10/12/xxxx">
      <formula>NOT(ISERROR(SEARCH("10/12/xxxx",D8)))</formula>
    </cfRule>
  </conditionalFormatting>
  <conditionalFormatting sqref="D10">
    <cfRule type="containsText" dxfId="88" priority="8" operator="containsText" text="10/12/xxxx">
      <formula>NOT(ISERROR(SEARCH("10/12/xxxx",D10)))</formula>
    </cfRule>
  </conditionalFormatting>
  <conditionalFormatting sqref="E8">
    <cfRule type="containsText" dxfId="87" priority="6" operator="containsText" text="10/12/xxxx">
      <formula>NOT(ISERROR(SEARCH("10/12/xxxx",E8)))</formula>
    </cfRule>
  </conditionalFormatting>
  <conditionalFormatting sqref="E10:I10">
    <cfRule type="containsText" dxfId="86" priority="9" operator="containsText" text="10/12/xxxx">
      <formula>NOT(ISERROR(SEARCH("10/12/xxxx",E10)))</formula>
    </cfRule>
  </conditionalFormatting>
  <conditionalFormatting sqref="F8">
    <cfRule type="containsText" dxfId="85" priority="5" operator="containsText" text="10/12/xxxx">
      <formula>NOT(ISERROR(SEARCH("10/12/xxxx",F8)))</formula>
    </cfRule>
  </conditionalFormatting>
  <conditionalFormatting sqref="G8">
    <cfRule type="containsText" dxfId="84" priority="4" operator="containsText" text="10/12/xxxx">
      <formula>NOT(ISERROR(SEARCH("10/12/xxxx",G8)))</formula>
    </cfRule>
  </conditionalFormatting>
  <conditionalFormatting sqref="H8">
    <cfRule type="containsText" dxfId="83" priority="3" operator="containsText" text="10/12/xxxx">
      <formula>NOT(ISERROR(SEARCH("10/12/xxxx",H8)))</formula>
    </cfRule>
  </conditionalFormatting>
  <conditionalFormatting sqref="I8">
    <cfRule type="containsText" dxfId="82" priority="2" operator="containsText" text="10/12/xxxx">
      <formula>NOT(ISERROR(SEARCH("10/12/xxxx",I8)))</formula>
    </cfRule>
  </conditionalFormatting>
  <conditionalFormatting sqref="J10:K10">
    <cfRule type="containsText" dxfId="81" priority="16" operator="containsText" text="xx/xx/xxxx">
      <formula>NOT(ISERROR(SEARCH("xx/xx/xxxx",J10)))</formula>
    </cfRule>
  </conditionalFormatting>
  <dataValidations xWindow="302" yWindow="490" count="6">
    <dataValidation allowBlank="1" showInputMessage="1" showErrorMessage="1" promptTitle="Insert Date" prompt="Please insert the data the milestone is to be completed by" sqref="J10:K10" xr:uid="{E3A77EED-C431-4183-ADDF-173690483756}"/>
    <dataValidation allowBlank="1" showInputMessage="1" showErrorMessage="1" prompt="Please input the correct Rehabilitation Area number (RA#)" sqref="E3:K3" xr:uid="{24C6A148-0014-4242-B1EF-D9189F0288C7}"/>
    <dataValidation allowBlank="1" showInputMessage="1" showErrorMessage="1" promptTitle="Rehabilitation Milestone" prompt="Insert the Rehabilitation Milestone number here (RM#)" sqref="A12:A19" xr:uid="{CCEEDF3F-8763-4A7F-9BD5-491707BBD804}"/>
    <dataValidation allowBlank="1" showInputMessage="1" showErrorMessage="1" promptTitle="Insert Date" prompt="Please insert the date the area is available for rehabilitation" sqref="C9:C10 B8:K8 B10 D10:I10" xr:uid="{E1D6FC48-9E86-4A9F-B824-A89DA9D3ACB4}"/>
    <dataValidation allowBlank="1" showInputMessage="1" showErrorMessage="1" promptTitle="Insert Area (ha)" prompt="Please insert the cumulative area available in hectares (ha)" sqref="B9 D9:K9" xr:uid="{E22A149D-E183-4B4D-92F2-D32EA51A9799}"/>
    <dataValidation allowBlank="1" showInputMessage="1" showErrorMessage="1" promptTitle="Insert Area (ha)" prompt="Please insert the cumulative area achieved in hectares (ha) as required" sqref="B12:B17 C12:C16 I12:K19 B18:H19 D12:H17" xr:uid="{51BC4783-444B-451D-BC28-EC7FACC903CA}"/>
  </dataValidations>
  <pageMargins left="0.7" right="0.7" top="0.75" bottom="0.75" header="0.3" footer="0.3"/>
  <pageSetup paperSize="9" scale="95" orientation="landscape" r:id="rId1"/>
  <ignoredErrors>
    <ignoredError sqref="H17 H12:H16" calculatedColumn="1"/>
  </ignoredErrors>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0AE25-2BC6-467C-A3E8-11F3C7C8C7A4}">
  <sheetPr>
    <tabColor theme="5"/>
    <pageSetUpPr fitToPage="1"/>
  </sheetPr>
  <dimension ref="A1:K24"/>
  <sheetViews>
    <sheetView workbookViewId="0"/>
  </sheetViews>
  <sheetFormatPr defaultColWidth="12.140625" defaultRowHeight="15" x14ac:dyDescent="0.25"/>
  <cols>
    <col min="1" max="1" width="32.7109375" style="2" customWidth="1"/>
  </cols>
  <sheetData>
    <row r="1" spans="1:11" ht="21.75" thickBot="1" x14ac:dyDescent="0.4">
      <c r="A1" s="22" t="s">
        <v>58</v>
      </c>
    </row>
    <row r="2" spans="1:11" ht="23.25" customHeight="1" thickBot="1" x14ac:dyDescent="0.35">
      <c r="A2" s="65" t="s">
        <v>41</v>
      </c>
      <c r="B2" s="66"/>
      <c r="C2" s="66"/>
      <c r="D2" s="66"/>
      <c r="E2" s="66"/>
      <c r="F2" s="66"/>
      <c r="G2" s="66"/>
      <c r="H2" s="66"/>
      <c r="I2" s="66"/>
      <c r="J2" s="66"/>
      <c r="K2" s="67"/>
    </row>
    <row r="3" spans="1:11" ht="15.95" customHeight="1" thickBot="1" x14ac:dyDescent="0.3">
      <c r="A3" s="63" t="s">
        <v>0</v>
      </c>
      <c r="B3" s="63"/>
      <c r="C3" s="63"/>
      <c r="D3" s="63"/>
      <c r="E3" s="64" t="s">
        <v>47</v>
      </c>
      <c r="F3" s="64"/>
      <c r="G3" s="64"/>
      <c r="H3" s="64"/>
      <c r="I3" s="64"/>
      <c r="J3" s="64"/>
      <c r="K3" s="64"/>
    </row>
    <row r="4" spans="1:11" ht="15.95" customHeight="1" thickBot="1" x14ac:dyDescent="0.3">
      <c r="A4" s="63" t="s">
        <v>1</v>
      </c>
      <c r="B4" s="63"/>
      <c r="C4" s="63"/>
      <c r="D4" s="63"/>
      <c r="E4" s="64" t="s">
        <v>77</v>
      </c>
      <c r="F4" s="64"/>
      <c r="G4" s="64"/>
      <c r="H4" s="64"/>
      <c r="I4" s="64"/>
      <c r="J4" s="64"/>
      <c r="K4" s="64"/>
    </row>
    <row r="5" spans="1:11" ht="15.95" customHeight="1" thickBot="1" x14ac:dyDescent="0.3">
      <c r="A5" s="63" t="s">
        <v>40</v>
      </c>
      <c r="B5" s="63"/>
      <c r="C5" s="63"/>
      <c r="D5" s="63"/>
      <c r="E5" s="64">
        <v>106</v>
      </c>
      <c r="F5" s="64"/>
      <c r="G5" s="64"/>
      <c r="H5" s="64"/>
      <c r="I5" s="64"/>
      <c r="J5" s="64"/>
      <c r="K5" s="64"/>
    </row>
    <row r="6" spans="1:11" ht="32.1" customHeight="1" thickBot="1" x14ac:dyDescent="0.3">
      <c r="A6" s="75" t="s">
        <v>53</v>
      </c>
      <c r="B6" s="75"/>
      <c r="C6" s="75"/>
      <c r="D6" s="75"/>
      <c r="E6" s="76">
        <v>53306</v>
      </c>
      <c r="F6" s="64"/>
      <c r="G6" s="64"/>
      <c r="H6" s="64"/>
      <c r="I6" s="64"/>
      <c r="J6" s="64"/>
      <c r="K6" s="64"/>
    </row>
    <row r="7" spans="1:11" ht="15.95" customHeight="1" thickBot="1" x14ac:dyDescent="0.3">
      <c r="A7" s="63" t="s">
        <v>42</v>
      </c>
      <c r="B7" s="63"/>
      <c r="C7" s="63"/>
      <c r="D7" s="63"/>
      <c r="E7" s="64" t="s">
        <v>44</v>
      </c>
      <c r="F7" s="64"/>
      <c r="G7" s="64"/>
      <c r="H7" s="64"/>
      <c r="I7" s="64"/>
      <c r="J7" s="64"/>
      <c r="K7" s="64"/>
    </row>
    <row r="8" spans="1:11" ht="30.95" customHeight="1" thickBot="1" x14ac:dyDescent="0.3">
      <c r="A8" s="3" t="s">
        <v>2</v>
      </c>
      <c r="B8" s="5">
        <v>53306</v>
      </c>
      <c r="C8" s="5">
        <v>55132</v>
      </c>
      <c r="D8" s="5">
        <v>58785</v>
      </c>
      <c r="E8" s="5"/>
      <c r="F8" s="5"/>
      <c r="G8" s="5"/>
      <c r="H8" s="5"/>
      <c r="I8" s="5"/>
      <c r="J8" s="5"/>
      <c r="K8" s="5"/>
    </row>
    <row r="9" spans="1:11" ht="30.95" customHeight="1" thickBot="1" x14ac:dyDescent="0.3">
      <c r="A9" s="3" t="s">
        <v>19</v>
      </c>
      <c r="B9" s="13">
        <v>106</v>
      </c>
      <c r="C9" s="13">
        <v>106</v>
      </c>
      <c r="D9" s="13">
        <v>106</v>
      </c>
      <c r="E9" s="13"/>
      <c r="F9" s="13"/>
      <c r="G9" s="13"/>
      <c r="H9" s="5"/>
      <c r="I9" s="13"/>
      <c r="J9" s="6"/>
      <c r="K9" s="7"/>
    </row>
    <row r="10" spans="1:11" ht="30.95" customHeight="1" thickBot="1" x14ac:dyDescent="0.3">
      <c r="A10" s="4" t="s">
        <v>3</v>
      </c>
      <c r="B10" s="5">
        <v>55132</v>
      </c>
      <c r="C10" s="5">
        <v>58785</v>
      </c>
      <c r="D10" s="5">
        <v>62437</v>
      </c>
      <c r="E10" s="5"/>
      <c r="F10" s="5"/>
      <c r="G10" s="5"/>
      <c r="H10" s="5"/>
      <c r="I10" s="5"/>
      <c r="J10" s="8"/>
      <c r="K10" s="8"/>
    </row>
    <row r="11" spans="1:11" ht="15.75" thickBot="1" x14ac:dyDescent="0.3">
      <c r="A11" s="1" t="s">
        <v>4</v>
      </c>
      <c r="B11" s="77" t="s">
        <v>5</v>
      </c>
      <c r="C11" s="78"/>
      <c r="D11" s="78"/>
      <c r="E11" s="78"/>
      <c r="F11" s="78"/>
      <c r="G11" s="78"/>
      <c r="H11" s="78"/>
      <c r="I11" s="78"/>
      <c r="J11" s="78"/>
      <c r="K11" s="79"/>
    </row>
    <row r="12" spans="1:11" ht="30.75" thickBot="1" x14ac:dyDescent="0.3">
      <c r="A12" s="23" t="s">
        <v>74</v>
      </c>
      <c r="B12" s="9">
        <v>106</v>
      </c>
      <c r="C12" s="9"/>
      <c r="D12" s="9"/>
      <c r="E12" s="9"/>
      <c r="F12" s="9"/>
      <c r="G12" s="9"/>
      <c r="H12" s="9"/>
      <c r="I12" s="9"/>
      <c r="J12" s="9"/>
      <c r="K12" s="10"/>
    </row>
    <row r="13" spans="1:11" ht="30.75" thickBot="1" x14ac:dyDescent="0.3">
      <c r="A13" s="23" t="s">
        <v>75</v>
      </c>
      <c r="B13" s="9">
        <v>106</v>
      </c>
      <c r="C13" s="9"/>
      <c r="D13" s="9"/>
      <c r="E13" s="9"/>
      <c r="F13" s="9"/>
      <c r="G13" s="9"/>
      <c r="H13" s="9"/>
      <c r="I13" s="9"/>
      <c r="J13" s="9"/>
      <c r="K13" s="10"/>
    </row>
    <row r="14" spans="1:11" ht="30.75" thickBot="1" x14ac:dyDescent="0.3">
      <c r="A14" s="23" t="s">
        <v>71</v>
      </c>
      <c r="B14" s="9">
        <v>106</v>
      </c>
      <c r="C14" s="9"/>
      <c r="D14" s="9"/>
      <c r="E14" s="9"/>
      <c r="F14" s="9"/>
      <c r="G14" s="9"/>
      <c r="H14" s="9"/>
      <c r="I14" s="9"/>
      <c r="J14" s="9"/>
      <c r="K14" s="10"/>
    </row>
    <row r="15" spans="1:11" ht="15.75" thickBot="1" x14ac:dyDescent="0.3">
      <c r="A15" s="24" t="s">
        <v>72</v>
      </c>
      <c r="B15" s="9">
        <v>106</v>
      </c>
      <c r="C15" s="9"/>
      <c r="D15" s="9"/>
      <c r="E15" s="9"/>
      <c r="F15" s="9"/>
      <c r="G15" s="9"/>
      <c r="H15" s="9"/>
      <c r="I15" s="9"/>
      <c r="J15" s="9"/>
      <c r="K15" s="10"/>
    </row>
    <row r="16" spans="1:11" ht="15.75" thickBot="1" x14ac:dyDescent="0.3">
      <c r="A16" s="23" t="s">
        <v>73</v>
      </c>
      <c r="B16" s="9">
        <v>106</v>
      </c>
      <c r="C16" s="9"/>
      <c r="D16" s="9"/>
      <c r="E16" s="9"/>
      <c r="F16" s="9"/>
      <c r="G16" s="9"/>
      <c r="H16" s="9"/>
      <c r="I16" s="9"/>
      <c r="J16" s="11"/>
      <c r="K16" s="12"/>
    </row>
    <row r="17" spans="1:11" ht="30.75" thickBot="1" x14ac:dyDescent="0.3">
      <c r="A17" s="23" t="s">
        <v>66</v>
      </c>
      <c r="B17" s="9"/>
      <c r="C17" s="9">
        <v>106</v>
      </c>
      <c r="D17" s="9"/>
      <c r="E17" s="9"/>
      <c r="F17" s="9"/>
      <c r="G17" s="9"/>
      <c r="H17" s="9"/>
      <c r="I17" s="9"/>
      <c r="J17" s="11"/>
      <c r="K17" s="12"/>
    </row>
    <row r="18" spans="1:11" ht="30.75" thickBot="1" x14ac:dyDescent="0.3">
      <c r="A18" s="24" t="s">
        <v>68</v>
      </c>
      <c r="B18" s="11"/>
      <c r="C18" s="11"/>
      <c r="D18" s="9">
        <v>106</v>
      </c>
      <c r="E18" s="9"/>
      <c r="F18" s="9"/>
      <c r="G18" s="9"/>
      <c r="H18" s="9"/>
      <c r="I18" s="9"/>
      <c r="J18" s="9"/>
      <c r="K18" s="10"/>
    </row>
    <row r="19" spans="1:11" ht="15.75" thickBot="1" x14ac:dyDescent="0.3">
      <c r="A19" s="24" t="s">
        <v>76</v>
      </c>
      <c r="B19" s="11"/>
      <c r="C19" s="11"/>
      <c r="D19" s="9">
        <v>106</v>
      </c>
      <c r="E19" s="9"/>
      <c r="F19" s="9"/>
      <c r="G19" s="9"/>
      <c r="H19" s="9"/>
      <c r="I19" s="9"/>
      <c r="J19" s="9"/>
      <c r="K19" s="10"/>
    </row>
    <row r="20" spans="1:11" ht="15.75" thickBot="1" x14ac:dyDescent="0.3"/>
    <row r="21" spans="1:11" x14ac:dyDescent="0.25">
      <c r="A21" s="80" t="s">
        <v>32</v>
      </c>
      <c r="B21" s="81"/>
      <c r="C21" s="81"/>
      <c r="D21" s="81"/>
      <c r="E21" s="81"/>
      <c r="F21" s="81"/>
      <c r="G21" s="81"/>
      <c r="H21" s="81"/>
      <c r="I21" s="81"/>
      <c r="J21" s="81"/>
      <c r="K21" s="82"/>
    </row>
    <row r="22" spans="1:11" x14ac:dyDescent="0.25">
      <c r="A22" s="69" t="s">
        <v>33</v>
      </c>
      <c r="B22" s="70"/>
      <c r="C22" s="70"/>
      <c r="D22" s="70"/>
      <c r="E22" s="70"/>
      <c r="F22" s="70"/>
      <c r="G22" s="70"/>
      <c r="H22" s="70"/>
      <c r="I22" s="70"/>
      <c r="J22" s="70"/>
      <c r="K22" s="71"/>
    </row>
    <row r="23" spans="1:11" x14ac:dyDescent="0.25">
      <c r="A23" s="69" t="s">
        <v>34</v>
      </c>
      <c r="B23" s="70"/>
      <c r="C23" s="70"/>
      <c r="D23" s="70"/>
      <c r="E23" s="70"/>
      <c r="F23" s="70"/>
      <c r="G23" s="70"/>
      <c r="H23" s="70"/>
      <c r="I23" s="70"/>
      <c r="J23" s="70"/>
      <c r="K23" s="71"/>
    </row>
    <row r="24" spans="1:11" ht="15.75" thickBot="1" x14ac:dyDescent="0.3">
      <c r="A24" s="72" t="s">
        <v>38</v>
      </c>
      <c r="B24" s="73"/>
      <c r="C24" s="73"/>
      <c r="D24" s="73"/>
      <c r="E24" s="73"/>
      <c r="F24" s="73"/>
      <c r="G24" s="73"/>
      <c r="H24" s="73"/>
      <c r="I24" s="73"/>
      <c r="J24" s="73"/>
      <c r="K24" s="74"/>
    </row>
  </sheetData>
  <mergeCells count="16">
    <mergeCell ref="A5:D5"/>
    <mergeCell ref="E5:K5"/>
    <mergeCell ref="A2:K2"/>
    <mergeCell ref="A3:D3"/>
    <mergeCell ref="E3:K3"/>
    <mergeCell ref="A4:D4"/>
    <mergeCell ref="E4:K4"/>
    <mergeCell ref="A22:K22"/>
    <mergeCell ref="A23:K23"/>
    <mergeCell ref="A24:K24"/>
    <mergeCell ref="A6:D6"/>
    <mergeCell ref="E6:K6"/>
    <mergeCell ref="A7:D7"/>
    <mergeCell ref="E7:K7"/>
    <mergeCell ref="B11:K11"/>
    <mergeCell ref="A21:K21"/>
  </mergeCells>
  <conditionalFormatting sqref="B8">
    <cfRule type="containsText" dxfId="80" priority="7" operator="containsText" text="10/12/xxxx">
      <formula>NOT(ISERROR(SEARCH("10/12/xxxx",B8)))</formula>
    </cfRule>
  </conditionalFormatting>
  <conditionalFormatting sqref="B10:F10">
    <cfRule type="containsText" dxfId="79" priority="10" operator="containsText" text="10/12/xxxx">
      <formula>NOT(ISERROR(SEARCH("10/12/xxxx",B10)))</formula>
    </cfRule>
  </conditionalFormatting>
  <conditionalFormatting sqref="B8:G8 I8:K8 B10:G10">
    <cfRule type="containsText" dxfId="78" priority="12" operator="containsText" text="10/12/xxxx">
      <formula>NOT(ISERROR(SEARCH("10/12/xxxx",B8)))</formula>
    </cfRule>
  </conditionalFormatting>
  <conditionalFormatting sqref="C8">
    <cfRule type="containsText" dxfId="77" priority="6" operator="containsText" text="10/12/xxxx">
      <formula>NOT(ISERROR(SEARCH("10/12/xxxx",C8)))</formula>
    </cfRule>
  </conditionalFormatting>
  <conditionalFormatting sqref="D8">
    <cfRule type="containsText" dxfId="76" priority="1" operator="containsText" text="10/12/xxxx">
      <formula>NOT(ISERROR(SEARCH("10/12/xxxx",D8)))</formula>
    </cfRule>
  </conditionalFormatting>
  <conditionalFormatting sqref="E8">
    <cfRule type="containsText" dxfId="75" priority="4" operator="containsText" text="10/12/xxxx">
      <formula>NOT(ISERROR(SEARCH("10/12/xxxx",E8)))</formula>
    </cfRule>
  </conditionalFormatting>
  <conditionalFormatting sqref="F8">
    <cfRule type="containsText" dxfId="74" priority="3" operator="containsText" text="10/12/xxxx">
      <formula>NOT(ISERROR(SEARCH("10/12/xxxx",F8)))</formula>
    </cfRule>
  </conditionalFormatting>
  <conditionalFormatting sqref="H8:H10">
    <cfRule type="containsText" dxfId="73" priority="2" operator="containsText" text="10/12/xxxx">
      <formula>NOT(ISERROR(SEARCH("10/12/xxxx",H8)))</formula>
    </cfRule>
  </conditionalFormatting>
  <conditionalFormatting sqref="I8">
    <cfRule type="containsText" dxfId="72" priority="8" operator="containsText" text="10/12/xxxx">
      <formula>NOT(ISERROR(SEARCH("10/12/xxxx",I8)))</formula>
    </cfRule>
  </conditionalFormatting>
  <conditionalFormatting sqref="I10">
    <cfRule type="containsText" dxfId="71" priority="9" operator="containsText" text="10/12/xxxx">
      <formula>NOT(ISERROR(SEARCH("10/12/xxxx",I10)))</formula>
    </cfRule>
  </conditionalFormatting>
  <conditionalFormatting sqref="J10:K10">
    <cfRule type="containsText" dxfId="70" priority="11" operator="containsText" text="xx/xx/xxxx">
      <formula>NOT(ISERROR(SEARCH("xx/xx/xxxx",J10)))</formula>
    </cfRule>
  </conditionalFormatting>
  <dataValidations count="6">
    <dataValidation allowBlank="1" showInputMessage="1" showErrorMessage="1" promptTitle="Insert Area (ha)" prompt="Please insert the cumulative area achieved in hectares (ha) as required" sqref="B12:K19" xr:uid="{D1163631-965C-4399-B087-788546433836}"/>
    <dataValidation allowBlank="1" showInputMessage="1" showErrorMessage="1" promptTitle="Insert Area (ha)" prompt="Please insert the cumulative area available in hectares (ha)" sqref="I9:K9 B9:G9" xr:uid="{476853DB-AA2D-48A9-B362-8A65CD84D09A}"/>
    <dataValidation allowBlank="1" showInputMessage="1" showErrorMessage="1" promptTitle="Insert Date" prompt="Please insert the date the area is available for rehabilitation" sqref="H9:H10 B8:K8 I10 B10:G10" xr:uid="{DCCDC2A0-A54C-4557-AF53-82818314465A}"/>
    <dataValidation allowBlank="1" showInputMessage="1" showErrorMessage="1" promptTitle="Rehabilitation Milestone" prompt="Insert the Rehabilitation Milestone number here (RM#)" sqref="A12:A19" xr:uid="{DCD991ED-51B1-44ED-8E94-2E11CB072B92}"/>
    <dataValidation allowBlank="1" showInputMessage="1" showErrorMessage="1" prompt="Please input the correct Rehabilitation Area number (RA#)" sqref="E3:K3" xr:uid="{65FEA01F-5A84-4513-83F5-817A1E8340CE}"/>
    <dataValidation allowBlank="1" showInputMessage="1" showErrorMessage="1" promptTitle="Insert Date" prompt="Please insert the data the milestone is to be completed by" sqref="J10:K10" xr:uid="{C1BDC304-B1E7-4632-ADD0-28342A08A505}"/>
  </dataValidations>
  <pageMargins left="0.7" right="0.7" top="0.75" bottom="0.75" header="0.3" footer="0.3"/>
  <pageSetup paperSize="9" scale="95" orientation="landscape" r:id="rId1"/>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4AE97-B56D-4B7D-AE51-81F263CFCFAD}">
  <sheetPr>
    <tabColor theme="7" tint="0.79998168889431442"/>
    <pageSetUpPr fitToPage="1"/>
  </sheetPr>
  <dimension ref="A1:K25"/>
  <sheetViews>
    <sheetView workbookViewId="0"/>
  </sheetViews>
  <sheetFormatPr defaultColWidth="12.140625" defaultRowHeight="15" x14ac:dyDescent="0.25"/>
  <cols>
    <col min="1" max="1" width="32.7109375" style="2" customWidth="1"/>
  </cols>
  <sheetData>
    <row r="1" spans="1:11" ht="21.75" thickBot="1" x14ac:dyDescent="0.4">
      <c r="A1" s="22" t="s">
        <v>60</v>
      </c>
    </row>
    <row r="2" spans="1:11" ht="23.25" customHeight="1" thickBot="1" x14ac:dyDescent="0.35">
      <c r="A2" s="65" t="s">
        <v>41</v>
      </c>
      <c r="B2" s="66"/>
      <c r="C2" s="66"/>
      <c r="D2" s="66"/>
      <c r="E2" s="66"/>
      <c r="F2" s="66"/>
      <c r="G2" s="66"/>
      <c r="H2" s="66"/>
      <c r="I2" s="66"/>
      <c r="J2" s="66"/>
      <c r="K2" s="67"/>
    </row>
    <row r="3" spans="1:11" ht="15.95" customHeight="1" thickBot="1" x14ac:dyDescent="0.3">
      <c r="A3" s="63" t="s">
        <v>0</v>
      </c>
      <c r="B3" s="63"/>
      <c r="C3" s="63"/>
      <c r="D3" s="63"/>
      <c r="E3" s="64" t="s">
        <v>49</v>
      </c>
      <c r="F3" s="64"/>
      <c r="G3" s="64"/>
      <c r="H3" s="64"/>
      <c r="I3" s="64"/>
      <c r="J3" s="64"/>
      <c r="K3" s="64"/>
    </row>
    <row r="4" spans="1:11" ht="15.95" customHeight="1" thickBot="1" x14ac:dyDescent="0.3">
      <c r="A4" s="63" t="s">
        <v>1</v>
      </c>
      <c r="B4" s="63"/>
      <c r="C4" s="63"/>
      <c r="D4" s="63"/>
      <c r="E4" s="64" t="s">
        <v>77</v>
      </c>
      <c r="F4" s="64"/>
      <c r="G4" s="64"/>
      <c r="H4" s="64"/>
      <c r="I4" s="64"/>
      <c r="J4" s="64"/>
      <c r="K4" s="64"/>
    </row>
    <row r="5" spans="1:11" ht="15.95" customHeight="1" thickBot="1" x14ac:dyDescent="0.3">
      <c r="A5" s="63" t="s">
        <v>40</v>
      </c>
      <c r="B5" s="63"/>
      <c r="C5" s="63"/>
      <c r="D5" s="63"/>
      <c r="E5" s="64">
        <v>3</v>
      </c>
      <c r="F5" s="64"/>
      <c r="G5" s="64"/>
      <c r="H5" s="64"/>
      <c r="I5" s="64"/>
      <c r="J5" s="64"/>
      <c r="K5" s="64"/>
    </row>
    <row r="6" spans="1:11" ht="32.1" customHeight="1" thickBot="1" x14ac:dyDescent="0.3">
      <c r="A6" s="75" t="s">
        <v>43</v>
      </c>
      <c r="B6" s="75"/>
      <c r="C6" s="75"/>
      <c r="D6" s="75"/>
      <c r="E6" s="76">
        <v>51480</v>
      </c>
      <c r="F6" s="64"/>
      <c r="G6" s="64"/>
      <c r="H6" s="64"/>
      <c r="I6" s="64"/>
      <c r="J6" s="64"/>
      <c r="K6" s="64"/>
    </row>
    <row r="7" spans="1:11" ht="15.95" customHeight="1" thickBot="1" x14ac:dyDescent="0.3">
      <c r="A7" s="63" t="s">
        <v>42</v>
      </c>
      <c r="B7" s="63"/>
      <c r="C7" s="63"/>
      <c r="D7" s="63"/>
      <c r="E7" s="64" t="s">
        <v>48</v>
      </c>
      <c r="F7" s="64"/>
      <c r="G7" s="64"/>
      <c r="H7" s="64"/>
      <c r="I7" s="64"/>
      <c r="J7" s="64"/>
      <c r="K7" s="64"/>
    </row>
    <row r="8" spans="1:11" ht="30.95" customHeight="1" thickBot="1" x14ac:dyDescent="0.3">
      <c r="A8" s="3" t="s">
        <v>2</v>
      </c>
      <c r="B8" s="5">
        <v>51480</v>
      </c>
      <c r="C8" s="8">
        <v>53306</v>
      </c>
      <c r="D8" s="5">
        <v>56958</v>
      </c>
      <c r="E8" s="5"/>
      <c r="F8" s="5"/>
      <c r="G8" s="5"/>
      <c r="H8" s="5"/>
      <c r="I8" s="5"/>
      <c r="J8" s="5"/>
      <c r="K8" s="20"/>
    </row>
    <row r="9" spans="1:11" ht="30.95" customHeight="1" thickBot="1" x14ac:dyDescent="0.3">
      <c r="A9" s="3" t="s">
        <v>19</v>
      </c>
      <c r="B9" s="13">
        <v>3</v>
      </c>
      <c r="C9" s="13">
        <v>3</v>
      </c>
      <c r="D9" s="13">
        <v>3</v>
      </c>
      <c r="E9" s="13"/>
      <c r="F9" s="13"/>
      <c r="G9" s="13"/>
      <c r="H9" s="13"/>
      <c r="I9" s="13"/>
      <c r="J9" s="13"/>
      <c r="K9" s="13"/>
    </row>
    <row r="10" spans="1:11" ht="30.95" customHeight="1" thickBot="1" x14ac:dyDescent="0.3">
      <c r="A10" s="4" t="s">
        <v>3</v>
      </c>
      <c r="B10" s="8">
        <v>53306</v>
      </c>
      <c r="C10" s="5">
        <v>56958</v>
      </c>
      <c r="D10" s="8">
        <v>58785</v>
      </c>
      <c r="E10" s="8"/>
      <c r="F10" s="8"/>
      <c r="G10" s="8"/>
      <c r="H10" s="8"/>
      <c r="I10" s="8"/>
      <c r="J10" s="8"/>
      <c r="K10" s="21"/>
    </row>
    <row r="11" spans="1:11" ht="15.75" thickBot="1" x14ac:dyDescent="0.3">
      <c r="A11" s="1" t="s">
        <v>4</v>
      </c>
      <c r="B11" s="77" t="s">
        <v>5</v>
      </c>
      <c r="C11" s="78"/>
      <c r="D11" s="78"/>
      <c r="E11" s="78"/>
      <c r="F11" s="78"/>
      <c r="G11" s="78"/>
      <c r="H11" s="78"/>
      <c r="I11" s="78"/>
      <c r="J11" s="78"/>
      <c r="K11" s="79"/>
    </row>
    <row r="12" spans="1:11" ht="30.75" thickBot="1" x14ac:dyDescent="0.3">
      <c r="A12" s="23" t="s">
        <v>74</v>
      </c>
      <c r="B12" s="9">
        <v>3</v>
      </c>
      <c r="C12" s="9"/>
      <c r="D12" s="9"/>
      <c r="E12" s="9"/>
      <c r="F12" s="9"/>
      <c r="G12" s="9"/>
      <c r="H12" s="9"/>
      <c r="I12" s="9"/>
      <c r="J12" s="9"/>
      <c r="K12" s="10"/>
    </row>
    <row r="13" spans="1:11" ht="30.75" thickBot="1" x14ac:dyDescent="0.3">
      <c r="A13" s="23" t="s">
        <v>75</v>
      </c>
      <c r="B13" s="9">
        <v>3</v>
      </c>
      <c r="C13" s="9"/>
      <c r="D13" s="9"/>
      <c r="E13" s="9"/>
      <c r="F13" s="9"/>
      <c r="G13" s="9"/>
      <c r="H13" s="9"/>
      <c r="I13" s="9"/>
      <c r="J13" s="9"/>
      <c r="K13" s="10"/>
    </row>
    <row r="14" spans="1:11" ht="30.75" thickBot="1" x14ac:dyDescent="0.3">
      <c r="A14" s="23" t="s">
        <v>71</v>
      </c>
      <c r="B14" s="9">
        <v>3</v>
      </c>
      <c r="C14" s="9"/>
      <c r="D14" s="9"/>
      <c r="E14" s="9"/>
      <c r="F14" s="9"/>
      <c r="G14" s="9"/>
      <c r="H14" s="9"/>
      <c r="I14" s="9"/>
      <c r="J14" s="9"/>
      <c r="K14" s="10"/>
    </row>
    <row r="15" spans="1:11" ht="15.75" thickBot="1" x14ac:dyDescent="0.3">
      <c r="A15" s="24" t="s">
        <v>72</v>
      </c>
      <c r="B15" s="9">
        <v>3</v>
      </c>
      <c r="C15" s="9"/>
      <c r="D15" s="9"/>
      <c r="E15" s="9"/>
      <c r="F15" s="9"/>
      <c r="G15" s="9"/>
      <c r="H15" s="9"/>
      <c r="I15" s="9"/>
      <c r="J15" s="9"/>
      <c r="K15" s="10"/>
    </row>
    <row r="16" spans="1:11" ht="15.75" thickBot="1" x14ac:dyDescent="0.3">
      <c r="A16" s="23" t="s">
        <v>73</v>
      </c>
      <c r="B16" s="9">
        <v>3</v>
      </c>
      <c r="C16" s="9"/>
      <c r="D16" s="9"/>
      <c r="E16" s="11"/>
      <c r="F16" s="11"/>
      <c r="G16" s="11"/>
      <c r="H16" s="11"/>
      <c r="I16" s="11"/>
      <c r="J16" s="11"/>
      <c r="K16" s="12"/>
    </row>
    <row r="17" spans="1:11" ht="30.75" thickBot="1" x14ac:dyDescent="0.3">
      <c r="A17" s="23" t="s">
        <v>78</v>
      </c>
      <c r="B17" s="11"/>
      <c r="C17" s="11">
        <v>3</v>
      </c>
      <c r="D17" s="11"/>
      <c r="E17" s="11"/>
      <c r="F17" s="11"/>
      <c r="G17" s="11"/>
      <c r="H17" s="11"/>
      <c r="I17" s="11"/>
      <c r="J17" s="11"/>
      <c r="K17" s="12"/>
    </row>
    <row r="18" spans="1:11" ht="30.75" thickBot="1" x14ac:dyDescent="0.3">
      <c r="A18" s="24" t="s">
        <v>79</v>
      </c>
      <c r="B18" s="9"/>
      <c r="C18" s="9"/>
      <c r="D18" s="9">
        <v>3</v>
      </c>
      <c r="E18" s="9"/>
      <c r="F18" s="9"/>
      <c r="G18" s="9"/>
      <c r="H18" s="9"/>
      <c r="I18" s="9"/>
      <c r="J18" s="9"/>
      <c r="K18" s="10"/>
    </row>
    <row r="19" spans="1:11" ht="15.75" thickBot="1" x14ac:dyDescent="0.3">
      <c r="A19" s="24" t="s">
        <v>76</v>
      </c>
      <c r="B19" s="9"/>
      <c r="C19" s="9"/>
      <c r="D19" s="9">
        <v>3</v>
      </c>
      <c r="E19" s="9"/>
      <c r="F19" s="9"/>
      <c r="G19" s="9"/>
      <c r="H19" s="9"/>
      <c r="I19" s="9"/>
      <c r="J19" s="9"/>
      <c r="K19" s="10"/>
    </row>
    <row r="20" spans="1:11" x14ac:dyDescent="0.25">
      <c r="A20"/>
    </row>
    <row r="21" spans="1:11" ht="15.75" thickBot="1" x14ac:dyDescent="0.3"/>
    <row r="22" spans="1:11" x14ac:dyDescent="0.25">
      <c r="A22" s="80" t="s">
        <v>32</v>
      </c>
      <c r="B22" s="81"/>
      <c r="C22" s="81"/>
      <c r="D22" s="81"/>
      <c r="E22" s="81"/>
      <c r="F22" s="81"/>
      <c r="G22" s="81"/>
      <c r="H22" s="81"/>
      <c r="I22" s="81"/>
      <c r="J22" s="81"/>
      <c r="K22" s="82"/>
    </row>
    <row r="23" spans="1:11" x14ac:dyDescent="0.25">
      <c r="A23" s="69" t="s">
        <v>33</v>
      </c>
      <c r="B23" s="70"/>
      <c r="C23" s="70"/>
      <c r="D23" s="70"/>
      <c r="E23" s="70"/>
      <c r="F23" s="70"/>
      <c r="G23" s="70"/>
      <c r="H23" s="70"/>
      <c r="I23" s="70"/>
      <c r="J23" s="70"/>
      <c r="K23" s="71"/>
    </row>
    <row r="24" spans="1:11" x14ac:dyDescent="0.25">
      <c r="A24" s="69" t="s">
        <v>34</v>
      </c>
      <c r="B24" s="70"/>
      <c r="C24" s="70"/>
      <c r="D24" s="70"/>
      <c r="E24" s="70"/>
      <c r="F24" s="70"/>
      <c r="G24" s="70"/>
      <c r="H24" s="70"/>
      <c r="I24" s="70"/>
      <c r="J24" s="70"/>
      <c r="K24" s="71"/>
    </row>
    <row r="25" spans="1:11" ht="15.75" thickBot="1" x14ac:dyDescent="0.3">
      <c r="A25" s="72" t="s">
        <v>38</v>
      </c>
      <c r="B25" s="73"/>
      <c r="C25" s="73"/>
      <c r="D25" s="73"/>
      <c r="E25" s="73"/>
      <c r="F25" s="73"/>
      <c r="G25" s="73"/>
      <c r="H25" s="73"/>
      <c r="I25" s="73"/>
      <c r="J25" s="73"/>
      <c r="K25" s="74"/>
    </row>
  </sheetData>
  <mergeCells count="16">
    <mergeCell ref="A23:K23"/>
    <mergeCell ref="A24:K24"/>
    <mergeCell ref="A25:K25"/>
    <mergeCell ref="A6:D6"/>
    <mergeCell ref="E6:K6"/>
    <mergeCell ref="A7:D7"/>
    <mergeCell ref="E7:K7"/>
    <mergeCell ref="B11:K11"/>
    <mergeCell ref="A22:K22"/>
    <mergeCell ref="A5:D5"/>
    <mergeCell ref="E5:K5"/>
    <mergeCell ref="A2:K2"/>
    <mergeCell ref="A3:D3"/>
    <mergeCell ref="E3:K3"/>
    <mergeCell ref="A4:D4"/>
    <mergeCell ref="E4:K4"/>
  </mergeCells>
  <conditionalFormatting sqref="B8 E8:K8">
    <cfRule type="containsText" dxfId="69" priority="9" operator="containsText" text="10/12/xxxx">
      <formula>NOT(ISERROR(SEARCH("10/12/xxxx",B8)))</formula>
    </cfRule>
  </conditionalFormatting>
  <conditionalFormatting sqref="B10 E10:K10">
    <cfRule type="containsText" dxfId="68" priority="8" operator="containsText" text="xx/xx/xxxx">
      <formula>NOT(ISERROR(SEARCH("xx/xx/xxxx",B10)))</formula>
    </cfRule>
  </conditionalFormatting>
  <conditionalFormatting sqref="C8">
    <cfRule type="containsText" dxfId="67" priority="2" operator="containsText" text="xx/xx/xxxx">
      <formula>NOT(ISERROR(SEARCH("xx/xx/xxxx",C8)))</formula>
    </cfRule>
  </conditionalFormatting>
  <conditionalFormatting sqref="C10">
    <cfRule type="containsText" dxfId="66" priority="4" operator="containsText" text="xx/xx/xxxx">
      <formula>NOT(ISERROR(SEARCH("xx/xx/xxxx",C10)))</formula>
    </cfRule>
  </conditionalFormatting>
  <conditionalFormatting sqref="D8">
    <cfRule type="containsText" dxfId="65" priority="1" operator="containsText" text="xx/xx/xxxx">
      <formula>NOT(ISERROR(SEARCH("xx/xx/xxxx",D8)))</formula>
    </cfRule>
  </conditionalFormatting>
  <conditionalFormatting sqref="D10">
    <cfRule type="containsText" dxfId="64" priority="6" operator="containsText" text="xx/xx/xxxx">
      <formula>NOT(ISERROR(SEARCH("xx/xx/xxxx",D10)))</formula>
    </cfRule>
  </conditionalFormatting>
  <dataValidations xWindow="141" yWindow="437" count="6">
    <dataValidation allowBlank="1" showInputMessage="1" showErrorMessage="1" promptTitle="Insert Date" prompt="Please insert the date the area is available for rehabilitation" sqref="B8 E8:K8" xr:uid="{87ACF433-CD41-4F44-BE78-B9FFF074B6C6}"/>
    <dataValidation allowBlank="1" showInputMessage="1" showErrorMessage="1" promptTitle="Insert Date" prompt="Please insert the data the milestone is to be completed by" sqref="B10:K10 C8:D8" xr:uid="{F0881ACA-28EA-4C22-9A6A-1C943F24132A}"/>
    <dataValidation allowBlank="1" showInputMessage="1" showErrorMessage="1" promptTitle="Insert Area (ha)" prompt="Please insert the cumulative area available in hectares (ha)" sqref="B9:K9" xr:uid="{5B7B4190-5E4F-4AC8-B2E5-896919D89F2A}"/>
    <dataValidation allowBlank="1" showInputMessage="1" showErrorMessage="1" prompt="Please input the correct Rehabilitation Area number (RA#)" sqref="E3:K3" xr:uid="{F4494BEC-9BD1-4C23-B924-7AF3734160D4}"/>
    <dataValidation allowBlank="1" showInputMessage="1" showErrorMessage="1" promptTitle="Rehabilitation Milestone" prompt="Insert the Rehabilitation Milestone number here (RM#)" sqref="A12:A19" xr:uid="{28FBFD36-2CAB-4646-BBEF-87C814608A08}"/>
    <dataValidation allowBlank="1" showInputMessage="1" showErrorMessage="1" promptTitle="Insert Area (ha)" prompt="Please insert the cumulative area achieved in hectares (ha) as required" sqref="B12:K19" xr:uid="{4818915E-AC46-4B41-92A8-FC7338929986}"/>
  </dataValidations>
  <pageMargins left="0.7" right="0.7" top="0.75" bottom="0.75" header="0.3" footer="0.3"/>
  <pageSetup paperSize="9" scale="95" orientation="landscape" r:id="rId1"/>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E4676-475F-4486-805C-7CF698A678AB}">
  <sheetPr>
    <tabColor theme="7" tint="0.79998168889431442"/>
    <pageSetUpPr fitToPage="1"/>
  </sheetPr>
  <dimension ref="A1:K25"/>
  <sheetViews>
    <sheetView workbookViewId="0"/>
  </sheetViews>
  <sheetFormatPr defaultColWidth="12.140625" defaultRowHeight="15" x14ac:dyDescent="0.25"/>
  <cols>
    <col min="1" max="1" width="32.7109375" style="2" customWidth="1"/>
  </cols>
  <sheetData>
    <row r="1" spans="1:11" ht="21.75" thickBot="1" x14ac:dyDescent="0.4">
      <c r="A1" s="22" t="s">
        <v>58</v>
      </c>
    </row>
    <row r="2" spans="1:11" ht="23.25" customHeight="1" thickBot="1" x14ac:dyDescent="0.35">
      <c r="A2" s="65" t="s">
        <v>41</v>
      </c>
      <c r="B2" s="66"/>
      <c r="C2" s="66"/>
      <c r="D2" s="66"/>
      <c r="E2" s="66"/>
      <c r="F2" s="66"/>
      <c r="G2" s="66"/>
      <c r="H2" s="66"/>
      <c r="I2" s="66"/>
      <c r="J2" s="66"/>
      <c r="K2" s="67"/>
    </row>
    <row r="3" spans="1:11" ht="15.95" customHeight="1" thickBot="1" x14ac:dyDescent="0.3">
      <c r="A3" s="63" t="s">
        <v>0</v>
      </c>
      <c r="B3" s="63"/>
      <c r="C3" s="63"/>
      <c r="D3" s="63"/>
      <c r="E3" s="64" t="s">
        <v>49</v>
      </c>
      <c r="F3" s="64"/>
      <c r="G3" s="64"/>
      <c r="H3" s="64"/>
      <c r="I3" s="64"/>
      <c r="J3" s="64"/>
      <c r="K3" s="64"/>
    </row>
    <row r="4" spans="1:11" ht="15.95" customHeight="1" thickBot="1" x14ac:dyDescent="0.3">
      <c r="A4" s="63" t="s">
        <v>1</v>
      </c>
      <c r="B4" s="63"/>
      <c r="C4" s="63"/>
      <c r="D4" s="63"/>
      <c r="E4" s="64" t="s">
        <v>77</v>
      </c>
      <c r="F4" s="64"/>
      <c r="G4" s="64"/>
      <c r="H4" s="64"/>
      <c r="I4" s="64"/>
      <c r="J4" s="64"/>
      <c r="K4" s="64"/>
    </row>
    <row r="5" spans="1:11" ht="15.95" customHeight="1" thickBot="1" x14ac:dyDescent="0.3">
      <c r="A5" s="63" t="s">
        <v>40</v>
      </c>
      <c r="B5" s="63"/>
      <c r="C5" s="63"/>
      <c r="D5" s="63"/>
      <c r="E5" s="64">
        <v>82</v>
      </c>
      <c r="F5" s="64"/>
      <c r="G5" s="64"/>
      <c r="H5" s="64"/>
      <c r="I5" s="64"/>
      <c r="J5" s="64"/>
      <c r="K5" s="64"/>
    </row>
    <row r="6" spans="1:11" ht="32.1" customHeight="1" thickBot="1" x14ac:dyDescent="0.3">
      <c r="A6" s="75" t="s">
        <v>43</v>
      </c>
      <c r="B6" s="75"/>
      <c r="C6" s="75"/>
      <c r="D6" s="75"/>
      <c r="E6" s="76">
        <v>53306</v>
      </c>
      <c r="F6" s="64"/>
      <c r="G6" s="64"/>
      <c r="H6" s="64"/>
      <c r="I6" s="64"/>
      <c r="J6" s="64"/>
      <c r="K6" s="64"/>
    </row>
    <row r="7" spans="1:11" ht="15.95" customHeight="1" thickBot="1" x14ac:dyDescent="0.3">
      <c r="A7" s="63" t="s">
        <v>42</v>
      </c>
      <c r="B7" s="63"/>
      <c r="C7" s="63"/>
      <c r="D7" s="63"/>
      <c r="E7" s="64" t="s">
        <v>48</v>
      </c>
      <c r="F7" s="64"/>
      <c r="G7" s="64"/>
      <c r="H7" s="64"/>
      <c r="I7" s="64"/>
      <c r="J7" s="64"/>
      <c r="K7" s="64"/>
    </row>
    <row r="8" spans="1:11" ht="30.95" customHeight="1" thickBot="1" x14ac:dyDescent="0.3">
      <c r="A8" s="3" t="s">
        <v>2</v>
      </c>
      <c r="B8" s="8">
        <v>53306</v>
      </c>
      <c r="C8" s="8">
        <v>55132</v>
      </c>
      <c r="D8" s="5">
        <v>60611</v>
      </c>
      <c r="E8" s="5"/>
      <c r="F8" s="5"/>
      <c r="G8" s="5"/>
      <c r="H8" s="5"/>
      <c r="I8" s="5"/>
      <c r="J8" s="5"/>
      <c r="K8" s="20"/>
    </row>
    <row r="9" spans="1:11" ht="30.95" customHeight="1" thickBot="1" x14ac:dyDescent="0.3">
      <c r="A9" s="3" t="s">
        <v>19</v>
      </c>
      <c r="B9" s="13">
        <v>82</v>
      </c>
      <c r="C9" s="13">
        <v>82</v>
      </c>
      <c r="D9" s="13">
        <v>82</v>
      </c>
      <c r="E9" s="13"/>
      <c r="F9" s="13"/>
      <c r="G9" s="13"/>
      <c r="H9" s="13"/>
      <c r="I9" s="13"/>
      <c r="J9" s="13"/>
      <c r="K9" s="13"/>
    </row>
    <row r="10" spans="1:11" ht="30.95" customHeight="1" thickBot="1" x14ac:dyDescent="0.3">
      <c r="A10" s="4" t="s">
        <v>3</v>
      </c>
      <c r="B10" s="8">
        <v>55132</v>
      </c>
      <c r="C10" s="8">
        <v>58785</v>
      </c>
      <c r="D10" s="8">
        <v>62437</v>
      </c>
      <c r="E10" s="8"/>
      <c r="F10" s="8"/>
      <c r="G10" s="8"/>
      <c r="H10" s="8"/>
      <c r="I10" s="8"/>
      <c r="J10" s="8"/>
      <c r="K10" s="21"/>
    </row>
    <row r="11" spans="1:11" ht="15.75" thickBot="1" x14ac:dyDescent="0.3">
      <c r="A11" s="1" t="s">
        <v>4</v>
      </c>
      <c r="B11" s="77" t="s">
        <v>5</v>
      </c>
      <c r="C11" s="78"/>
      <c r="D11" s="78"/>
      <c r="E11" s="78"/>
      <c r="F11" s="78"/>
      <c r="G11" s="78"/>
      <c r="H11" s="78"/>
      <c r="I11" s="78"/>
      <c r="J11" s="78"/>
      <c r="K11" s="79"/>
    </row>
    <row r="12" spans="1:11" ht="30.75" thickBot="1" x14ac:dyDescent="0.3">
      <c r="A12" s="23" t="s">
        <v>74</v>
      </c>
      <c r="B12" s="9">
        <v>82</v>
      </c>
      <c r="C12" s="9"/>
      <c r="D12" s="9"/>
      <c r="E12" s="9"/>
      <c r="F12" s="9"/>
      <c r="G12" s="9"/>
      <c r="H12" s="9"/>
      <c r="I12" s="9"/>
      <c r="J12" s="9"/>
      <c r="K12" s="10"/>
    </row>
    <row r="13" spans="1:11" ht="30.75" thickBot="1" x14ac:dyDescent="0.3">
      <c r="A13" s="23" t="s">
        <v>75</v>
      </c>
      <c r="B13" s="9">
        <v>82</v>
      </c>
      <c r="C13" s="9"/>
      <c r="D13" s="9"/>
      <c r="E13" s="9"/>
      <c r="F13" s="9"/>
      <c r="G13" s="9"/>
      <c r="H13" s="9"/>
      <c r="I13" s="9"/>
      <c r="J13" s="9"/>
      <c r="K13" s="10"/>
    </row>
    <row r="14" spans="1:11" ht="30.75" thickBot="1" x14ac:dyDescent="0.3">
      <c r="A14" s="23" t="s">
        <v>71</v>
      </c>
      <c r="B14" s="9">
        <v>82</v>
      </c>
      <c r="C14" s="9"/>
      <c r="D14" s="9"/>
      <c r="E14" s="9"/>
      <c r="F14" s="9"/>
      <c r="G14" s="9"/>
      <c r="H14" s="9"/>
      <c r="I14" s="9"/>
      <c r="J14" s="9"/>
      <c r="K14" s="10"/>
    </row>
    <row r="15" spans="1:11" ht="15.75" thickBot="1" x14ac:dyDescent="0.3">
      <c r="A15" s="24" t="s">
        <v>72</v>
      </c>
      <c r="B15" s="9">
        <v>82</v>
      </c>
      <c r="C15" s="9"/>
      <c r="D15" s="9"/>
      <c r="E15" s="9"/>
      <c r="F15" s="9"/>
      <c r="G15" s="9"/>
      <c r="H15" s="9"/>
      <c r="I15" s="9"/>
      <c r="J15" s="9"/>
      <c r="K15" s="10"/>
    </row>
    <row r="16" spans="1:11" ht="15.75" thickBot="1" x14ac:dyDescent="0.3">
      <c r="A16" s="23" t="s">
        <v>73</v>
      </c>
      <c r="B16" s="9">
        <v>82</v>
      </c>
      <c r="C16" s="9"/>
      <c r="D16" s="9"/>
      <c r="E16" s="11"/>
      <c r="F16" s="11"/>
      <c r="G16" s="11"/>
      <c r="H16" s="11"/>
      <c r="I16" s="11"/>
      <c r="J16" s="11"/>
      <c r="K16" s="12"/>
    </row>
    <row r="17" spans="1:11" ht="30.75" thickBot="1" x14ac:dyDescent="0.3">
      <c r="A17" s="23" t="s">
        <v>78</v>
      </c>
      <c r="B17" s="11"/>
      <c r="C17" s="9">
        <v>82</v>
      </c>
      <c r="D17" s="9"/>
      <c r="E17" s="11"/>
      <c r="F17" s="11"/>
      <c r="G17" s="11"/>
      <c r="H17" s="11"/>
      <c r="I17" s="11"/>
      <c r="J17" s="11"/>
      <c r="K17" s="12"/>
    </row>
    <row r="18" spans="1:11" ht="30.75" thickBot="1" x14ac:dyDescent="0.3">
      <c r="A18" s="24" t="s">
        <v>79</v>
      </c>
      <c r="B18" s="9"/>
      <c r="C18" s="9"/>
      <c r="D18" s="9">
        <v>82</v>
      </c>
      <c r="E18" s="9"/>
      <c r="F18" s="9"/>
      <c r="G18" s="9"/>
      <c r="H18" s="9"/>
      <c r="I18" s="9"/>
      <c r="J18" s="9"/>
      <c r="K18" s="10"/>
    </row>
    <row r="19" spans="1:11" ht="15.75" thickBot="1" x14ac:dyDescent="0.3">
      <c r="A19" s="24" t="s">
        <v>76</v>
      </c>
      <c r="B19" s="9"/>
      <c r="C19" s="9"/>
      <c r="D19" s="9">
        <v>82</v>
      </c>
      <c r="E19" s="9"/>
      <c r="F19" s="9"/>
      <c r="G19" s="9"/>
      <c r="H19" s="9"/>
      <c r="I19" s="9"/>
      <c r="J19" s="9"/>
      <c r="K19" s="10"/>
    </row>
    <row r="20" spans="1:11" x14ac:dyDescent="0.25">
      <c r="A20"/>
    </row>
    <row r="21" spans="1:11" ht="15.75" thickBot="1" x14ac:dyDescent="0.3"/>
    <row r="22" spans="1:11" x14ac:dyDescent="0.25">
      <c r="A22" s="80" t="s">
        <v>32</v>
      </c>
      <c r="B22" s="81"/>
      <c r="C22" s="81"/>
      <c r="D22" s="81"/>
      <c r="E22" s="81"/>
      <c r="F22" s="81"/>
      <c r="G22" s="81"/>
      <c r="H22" s="81"/>
      <c r="I22" s="81"/>
      <c r="J22" s="81"/>
      <c r="K22" s="82"/>
    </row>
    <row r="23" spans="1:11" x14ac:dyDescent="0.25">
      <c r="A23" s="69" t="s">
        <v>33</v>
      </c>
      <c r="B23" s="70"/>
      <c r="C23" s="70"/>
      <c r="D23" s="70"/>
      <c r="E23" s="70"/>
      <c r="F23" s="70"/>
      <c r="G23" s="70"/>
      <c r="H23" s="70"/>
      <c r="I23" s="70"/>
      <c r="J23" s="70"/>
      <c r="K23" s="71"/>
    </row>
    <row r="24" spans="1:11" x14ac:dyDescent="0.25">
      <c r="A24" s="69" t="s">
        <v>34</v>
      </c>
      <c r="B24" s="70"/>
      <c r="C24" s="70"/>
      <c r="D24" s="70"/>
      <c r="E24" s="70"/>
      <c r="F24" s="70"/>
      <c r="G24" s="70"/>
      <c r="H24" s="70"/>
      <c r="I24" s="70"/>
      <c r="J24" s="70"/>
      <c r="K24" s="71"/>
    </row>
    <row r="25" spans="1:11" ht="15.75" thickBot="1" x14ac:dyDescent="0.3">
      <c r="A25" s="72" t="s">
        <v>38</v>
      </c>
      <c r="B25" s="73"/>
      <c r="C25" s="73"/>
      <c r="D25" s="73"/>
      <c r="E25" s="73"/>
      <c r="F25" s="73"/>
      <c r="G25" s="73"/>
      <c r="H25" s="73"/>
      <c r="I25" s="73"/>
      <c r="J25" s="73"/>
      <c r="K25" s="74"/>
    </row>
  </sheetData>
  <mergeCells count="16">
    <mergeCell ref="A5:D5"/>
    <mergeCell ref="E5:K5"/>
    <mergeCell ref="A2:K2"/>
    <mergeCell ref="A3:D3"/>
    <mergeCell ref="E3:K3"/>
    <mergeCell ref="A4:D4"/>
    <mergeCell ref="E4:K4"/>
    <mergeCell ref="A23:K23"/>
    <mergeCell ref="A24:K24"/>
    <mergeCell ref="A25:K25"/>
    <mergeCell ref="A6:D6"/>
    <mergeCell ref="E6:K6"/>
    <mergeCell ref="A7:D7"/>
    <mergeCell ref="E7:K7"/>
    <mergeCell ref="B11:K11"/>
    <mergeCell ref="A22:K22"/>
  </mergeCells>
  <conditionalFormatting sqref="B8">
    <cfRule type="containsText" dxfId="63" priority="3" operator="containsText" text="xx/xx/xxxx">
      <formula>NOT(ISERROR(SEARCH("xx/xx/xxxx",B8)))</formula>
    </cfRule>
  </conditionalFormatting>
  <conditionalFormatting sqref="B10 E10:K10">
    <cfRule type="containsText" dxfId="62" priority="6" operator="containsText" text="xx/xx/xxxx">
      <formula>NOT(ISERROR(SEARCH("xx/xx/xxxx",B10)))</formula>
    </cfRule>
  </conditionalFormatting>
  <conditionalFormatting sqref="C8">
    <cfRule type="containsText" dxfId="61" priority="1" operator="containsText" text="xx/xx/xxxx">
      <formula>NOT(ISERROR(SEARCH("xx/xx/xxxx",C8)))</formula>
    </cfRule>
  </conditionalFormatting>
  <conditionalFormatting sqref="C10:D10">
    <cfRule type="containsText" dxfId="60" priority="5" operator="containsText" text="xx/xx/xxxx">
      <formula>NOT(ISERROR(SEARCH("xx/xx/xxxx",C10)))</formula>
    </cfRule>
  </conditionalFormatting>
  <conditionalFormatting sqref="D8">
    <cfRule type="containsText" dxfId="59" priority="2" operator="containsText" text="xx/xx/xxxx">
      <formula>NOT(ISERROR(SEARCH("xx/xx/xxxx",D8)))</formula>
    </cfRule>
  </conditionalFormatting>
  <conditionalFormatting sqref="E8:K8">
    <cfRule type="containsText" dxfId="58" priority="7" operator="containsText" text="10/12/xxxx">
      <formula>NOT(ISERROR(SEARCH("10/12/xxxx",E8)))</formula>
    </cfRule>
  </conditionalFormatting>
  <dataValidations count="6">
    <dataValidation allowBlank="1" showInputMessage="1" showErrorMessage="1" promptTitle="Insert Area (ha)" prompt="Please insert the cumulative area achieved in hectares (ha) as required" sqref="B12:K19" xr:uid="{B0482D07-0A74-470D-A3EB-476AE91671DE}"/>
    <dataValidation allowBlank="1" showInputMessage="1" showErrorMessage="1" promptTitle="Rehabilitation Milestone" prompt="Insert the Rehabilitation Milestone number here (RM#)" sqref="A12:A19" xr:uid="{EF05B08E-F02A-4720-B762-BB947FDC49E0}"/>
    <dataValidation allowBlank="1" showInputMessage="1" showErrorMessage="1" prompt="Please input the correct Rehabilitation Area number (RA#)" sqref="E3:K3" xr:uid="{F8065B07-EFA1-40BF-BAD8-4DBB0FC4ABD0}"/>
    <dataValidation allowBlank="1" showInputMessage="1" showErrorMessage="1" promptTitle="Insert Area (ha)" prompt="Please insert the cumulative area available in hectares (ha)" sqref="B9:K9" xr:uid="{5C4C4AC0-5A69-4335-B239-08079D3F8A50}"/>
    <dataValidation allowBlank="1" showInputMessage="1" showErrorMessage="1" promptTitle="Insert Date" prompt="Please insert the data the milestone is to be completed by" sqref="B8:D8 B10:K10" xr:uid="{71D4390C-FA09-4F31-8BC8-BBE380792772}"/>
    <dataValidation allowBlank="1" showInputMessage="1" showErrorMessage="1" promptTitle="Insert Date" prompt="Please insert the date the area is available for rehabilitation" sqref="E8:K8" xr:uid="{C48688D2-8827-417F-93D5-2069A067BD43}"/>
  </dataValidations>
  <pageMargins left="0.7" right="0.7" top="0.75" bottom="0.75" header="0.3" footer="0.3"/>
  <pageSetup paperSize="9" scale="95" orientation="landscape" r:id="rId1"/>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4BDE-8F70-48D0-8A74-3242B377534F}">
  <sheetPr>
    <tabColor theme="4" tint="0.59999389629810485"/>
    <pageSetUpPr fitToPage="1"/>
  </sheetPr>
  <dimension ref="A1:K19"/>
  <sheetViews>
    <sheetView workbookViewId="0">
      <selection activeCell="D23" sqref="D23"/>
    </sheetView>
  </sheetViews>
  <sheetFormatPr defaultColWidth="12.140625" defaultRowHeight="15" x14ac:dyDescent="0.25"/>
  <cols>
    <col min="1" max="1" width="32.7109375" style="2" customWidth="1"/>
  </cols>
  <sheetData>
    <row r="1" spans="1:11" ht="21.75" thickBot="1" x14ac:dyDescent="0.4">
      <c r="A1" s="22" t="s">
        <v>59</v>
      </c>
    </row>
    <row r="2" spans="1:11" ht="23.25" customHeight="1" thickBot="1" x14ac:dyDescent="0.35">
      <c r="A2" s="65" t="s">
        <v>41</v>
      </c>
      <c r="B2" s="66"/>
      <c r="C2" s="66"/>
      <c r="D2" s="66"/>
      <c r="E2" s="66"/>
      <c r="F2" s="66"/>
      <c r="G2" s="66"/>
      <c r="H2" s="66"/>
      <c r="I2" s="66"/>
      <c r="J2" s="66"/>
      <c r="K2" s="67"/>
    </row>
    <row r="3" spans="1:11" ht="15.95" customHeight="1" thickBot="1" x14ac:dyDescent="0.3">
      <c r="A3" s="63" t="s">
        <v>0</v>
      </c>
      <c r="B3" s="63"/>
      <c r="C3" s="63"/>
      <c r="D3" s="63"/>
      <c r="E3" s="64" t="s">
        <v>50</v>
      </c>
      <c r="F3" s="64"/>
      <c r="G3" s="64"/>
      <c r="H3" s="64"/>
      <c r="I3" s="64"/>
      <c r="J3" s="64"/>
      <c r="K3" s="64"/>
    </row>
    <row r="4" spans="1:11" ht="15.95" customHeight="1" thickBot="1" x14ac:dyDescent="0.3">
      <c r="A4" s="63" t="s">
        <v>1</v>
      </c>
      <c r="B4" s="63"/>
      <c r="C4" s="63"/>
      <c r="D4" s="63"/>
      <c r="E4" s="64" t="s">
        <v>56</v>
      </c>
      <c r="F4" s="64"/>
      <c r="G4" s="64"/>
      <c r="H4" s="64"/>
      <c r="I4" s="64"/>
      <c r="J4" s="64"/>
      <c r="K4" s="64"/>
    </row>
    <row r="5" spans="1:11" ht="15.95" customHeight="1" thickBot="1" x14ac:dyDescent="0.3">
      <c r="A5" s="63" t="s">
        <v>40</v>
      </c>
      <c r="B5" s="63"/>
      <c r="C5" s="63"/>
      <c r="D5" s="63"/>
      <c r="E5" s="64">
        <v>3</v>
      </c>
      <c r="F5" s="64"/>
      <c r="G5" s="64"/>
      <c r="H5" s="64"/>
      <c r="I5" s="64"/>
      <c r="J5" s="64"/>
      <c r="K5" s="64"/>
    </row>
    <row r="6" spans="1:11" ht="32.1" customHeight="1" thickBot="1" x14ac:dyDescent="0.3">
      <c r="A6" s="75" t="s">
        <v>83</v>
      </c>
      <c r="B6" s="75"/>
      <c r="C6" s="75"/>
      <c r="D6" s="75"/>
      <c r="E6" s="108">
        <v>49653</v>
      </c>
      <c r="F6" s="109"/>
      <c r="G6" s="109"/>
      <c r="H6" s="109"/>
      <c r="I6" s="109"/>
      <c r="J6" s="109"/>
      <c r="K6" s="109"/>
    </row>
    <row r="7" spans="1:11" ht="15.95" customHeight="1" thickBot="1" x14ac:dyDescent="0.3">
      <c r="A7" s="63" t="s">
        <v>42</v>
      </c>
      <c r="B7" s="63"/>
      <c r="C7" s="63"/>
      <c r="D7" s="63"/>
      <c r="E7" s="64" t="s">
        <v>80</v>
      </c>
      <c r="F7" s="64"/>
      <c r="G7" s="64"/>
      <c r="H7" s="64"/>
      <c r="I7" s="64"/>
      <c r="J7" s="64"/>
      <c r="K7" s="64"/>
    </row>
    <row r="8" spans="1:11" ht="30.95" customHeight="1" thickBot="1" x14ac:dyDescent="0.3">
      <c r="A8" s="3" t="s">
        <v>2</v>
      </c>
      <c r="B8" s="5">
        <v>49653</v>
      </c>
      <c r="C8" s="5">
        <v>53306</v>
      </c>
      <c r="D8" s="5"/>
      <c r="E8" s="5"/>
      <c r="F8" s="5"/>
      <c r="G8" s="5"/>
      <c r="H8" s="5"/>
      <c r="I8" s="5"/>
      <c r="J8" s="5"/>
      <c r="K8" s="5"/>
    </row>
    <row r="9" spans="1:11" ht="30.95" customHeight="1" thickBot="1" x14ac:dyDescent="0.3">
      <c r="A9" s="3" t="s">
        <v>19</v>
      </c>
      <c r="B9" s="6">
        <v>3</v>
      </c>
      <c r="C9" s="6"/>
      <c r="D9" s="6"/>
      <c r="E9" s="6"/>
      <c r="F9" s="6"/>
      <c r="G9" s="6"/>
      <c r="H9" s="6"/>
      <c r="I9" s="6"/>
      <c r="J9" s="6"/>
      <c r="K9" s="7"/>
    </row>
    <row r="10" spans="1:11" ht="30.95" customHeight="1" thickBot="1" x14ac:dyDescent="0.3">
      <c r="A10" s="4" t="s">
        <v>3</v>
      </c>
      <c r="B10" s="5">
        <v>53306</v>
      </c>
      <c r="C10" s="5">
        <v>20433</v>
      </c>
      <c r="D10" s="5"/>
      <c r="E10" s="8"/>
      <c r="F10" s="8"/>
      <c r="G10" s="8"/>
      <c r="H10" s="8"/>
      <c r="I10" s="8"/>
      <c r="J10" s="8"/>
      <c r="K10" s="8"/>
    </row>
    <row r="11" spans="1:11" ht="15.75" thickBot="1" x14ac:dyDescent="0.3">
      <c r="A11" s="1" t="s">
        <v>4</v>
      </c>
      <c r="B11" s="77" t="s">
        <v>5</v>
      </c>
      <c r="C11" s="78"/>
      <c r="D11" s="78"/>
      <c r="E11" s="78"/>
      <c r="F11" s="78"/>
      <c r="G11" s="78"/>
      <c r="H11" s="78"/>
      <c r="I11" s="78"/>
      <c r="J11" s="78"/>
      <c r="K11" s="79"/>
    </row>
    <row r="12" spans="1:11" ht="30.75" thickBot="1" x14ac:dyDescent="0.3">
      <c r="A12" s="24" t="s">
        <v>81</v>
      </c>
      <c r="B12" s="11">
        <v>3</v>
      </c>
      <c r="C12" s="11"/>
      <c r="D12" s="11"/>
      <c r="E12" s="11"/>
      <c r="F12" s="11"/>
      <c r="G12" s="11"/>
      <c r="H12" s="11"/>
      <c r="I12" s="11"/>
      <c r="J12" s="11"/>
      <c r="K12" s="12"/>
    </row>
    <row r="13" spans="1:11" ht="45" x14ac:dyDescent="0.25">
      <c r="A13" s="24" t="s">
        <v>82</v>
      </c>
      <c r="B13" s="11"/>
      <c r="C13" s="11">
        <v>3</v>
      </c>
      <c r="D13" s="11"/>
      <c r="E13" s="11"/>
      <c r="F13" s="11"/>
      <c r="G13" s="11"/>
      <c r="H13" s="11"/>
      <c r="I13" s="11"/>
      <c r="J13" s="11"/>
      <c r="K13" s="12"/>
    </row>
    <row r="14" spans="1:11" x14ac:dyDescent="0.25">
      <c r="A14"/>
    </row>
    <row r="15" spans="1:11" ht="15.75" thickBot="1" x14ac:dyDescent="0.3"/>
    <row r="16" spans="1:11" x14ac:dyDescent="0.25">
      <c r="A16" s="80" t="s">
        <v>32</v>
      </c>
      <c r="B16" s="81"/>
      <c r="C16" s="81"/>
      <c r="D16" s="81"/>
      <c r="E16" s="81"/>
      <c r="F16" s="81"/>
      <c r="G16" s="81"/>
      <c r="H16" s="81"/>
      <c r="I16" s="81"/>
      <c r="J16" s="81"/>
      <c r="K16" s="82"/>
    </row>
    <row r="17" spans="1:11" x14ac:dyDescent="0.25">
      <c r="A17" s="69" t="s">
        <v>33</v>
      </c>
      <c r="B17" s="70"/>
      <c r="C17" s="70"/>
      <c r="D17" s="70"/>
      <c r="E17" s="70"/>
      <c r="F17" s="70"/>
      <c r="G17" s="70"/>
      <c r="H17" s="70"/>
      <c r="I17" s="70"/>
      <c r="J17" s="70"/>
      <c r="K17" s="71"/>
    </row>
    <row r="18" spans="1:11" x14ac:dyDescent="0.25">
      <c r="A18" s="69" t="s">
        <v>34</v>
      </c>
      <c r="B18" s="70"/>
      <c r="C18" s="70"/>
      <c r="D18" s="70"/>
      <c r="E18" s="70"/>
      <c r="F18" s="70"/>
      <c r="G18" s="70"/>
      <c r="H18" s="70"/>
      <c r="I18" s="70"/>
      <c r="J18" s="70"/>
      <c r="K18" s="71"/>
    </row>
    <row r="19" spans="1:11" ht="15.75" thickBot="1" x14ac:dyDescent="0.3">
      <c r="A19" s="72" t="s">
        <v>38</v>
      </c>
      <c r="B19" s="73"/>
      <c r="C19" s="73"/>
      <c r="D19" s="73"/>
      <c r="E19" s="73"/>
      <c r="F19" s="73"/>
      <c r="G19" s="73"/>
      <c r="H19" s="73"/>
      <c r="I19" s="73"/>
      <c r="J19" s="73"/>
      <c r="K19" s="74"/>
    </row>
  </sheetData>
  <mergeCells count="16">
    <mergeCell ref="A5:D5"/>
    <mergeCell ref="E5:K5"/>
    <mergeCell ref="A2:K2"/>
    <mergeCell ref="A3:D3"/>
    <mergeCell ref="E3:K3"/>
    <mergeCell ref="A4:D4"/>
    <mergeCell ref="E4:K4"/>
    <mergeCell ref="A17:K17"/>
    <mergeCell ref="A18:K18"/>
    <mergeCell ref="A19:K19"/>
    <mergeCell ref="A6:D6"/>
    <mergeCell ref="E6:K6"/>
    <mergeCell ref="A7:D7"/>
    <mergeCell ref="E7:K7"/>
    <mergeCell ref="B11:K11"/>
    <mergeCell ref="A16:K16"/>
  </mergeCells>
  <conditionalFormatting sqref="B8">
    <cfRule type="containsText" dxfId="57" priority="5" operator="containsText" text="10/12/xxxx">
      <formula>NOT(ISERROR(SEARCH("10/12/xxxx",B8)))</formula>
    </cfRule>
  </conditionalFormatting>
  <conditionalFormatting sqref="B10">
    <cfRule type="containsText" dxfId="56" priority="6" operator="containsText" text="10/12/xxxx">
      <formula>NOT(ISERROR(SEARCH("10/12/xxxx",B10)))</formula>
    </cfRule>
  </conditionalFormatting>
  <conditionalFormatting sqref="C8">
    <cfRule type="containsText" dxfId="55" priority="3" operator="containsText" text="10/12/xxxx">
      <formula>NOT(ISERROR(SEARCH("10/12/xxxx",C8)))</formula>
    </cfRule>
  </conditionalFormatting>
  <conditionalFormatting sqref="C10">
    <cfRule type="containsText" dxfId="54" priority="4" operator="containsText" text="10/12/xxxx">
      <formula>NOT(ISERROR(SEARCH("10/12/xxxx",C10)))</formula>
    </cfRule>
  </conditionalFormatting>
  <conditionalFormatting sqref="D8">
    <cfRule type="containsText" dxfId="53" priority="2" operator="containsText" text="10/12/xxxx">
      <formula>NOT(ISERROR(SEARCH("10/12/xxxx",D8)))</formula>
    </cfRule>
  </conditionalFormatting>
  <conditionalFormatting sqref="D10">
    <cfRule type="containsText" dxfId="52" priority="1" operator="containsText" text="10/12/xxxx">
      <formula>NOT(ISERROR(SEARCH("10/12/xxxx",D10)))</formula>
    </cfRule>
  </conditionalFormatting>
  <conditionalFormatting sqref="E8:K8">
    <cfRule type="containsText" dxfId="51" priority="8" operator="containsText" text="10/12/xxxx">
      <formula>NOT(ISERROR(SEARCH("10/12/xxxx",E8)))</formula>
    </cfRule>
  </conditionalFormatting>
  <conditionalFormatting sqref="E10:K10">
    <cfRule type="containsText" dxfId="50" priority="7" operator="containsText" text="xx/xx/xxxx">
      <formula>NOT(ISERROR(SEARCH("xx/xx/xxxx",E10)))</formula>
    </cfRule>
  </conditionalFormatting>
  <dataValidations count="6">
    <dataValidation allowBlank="1" showInputMessage="1" showErrorMessage="1" prompt="Please input the correct Rehabilitation Area number (RA#)" sqref="E3:K3" xr:uid="{3398B00C-A8A8-4818-93B2-86E912FAB67B}"/>
    <dataValidation allowBlank="1" showInputMessage="1" showErrorMessage="1" promptTitle="Insert Area (ha)" prompt="Please insert the cumulative area available in hectares (ha)" sqref="B9:K9" xr:uid="{BF6782A6-E67E-4AC4-BE76-BEA610B16CBD}"/>
    <dataValidation allowBlank="1" showInputMessage="1" showErrorMessage="1" promptTitle="Insert Date" prompt="Please insert the data the milestone is to be completed by" sqref="E10:K10" xr:uid="{2D5B31EA-35DB-4ACB-8DCE-CCF30E5954C5}"/>
    <dataValidation allowBlank="1" showInputMessage="1" showErrorMessage="1" promptTitle="Insert Date" prompt="Please insert the date the area is available for rehabilitation" sqref="B10:D10 B8:K8" xr:uid="{92FEB433-3730-47DF-9A05-66274829CE42}"/>
    <dataValidation allowBlank="1" showInputMessage="1" showErrorMessage="1" promptTitle="Insert Area (ha)" prompt="Please insert the cumulative area achieved in hectares (ha) as required" sqref="B12:K13" xr:uid="{35428D95-7100-4B6F-B99A-4A3105040B20}"/>
    <dataValidation allowBlank="1" showInputMessage="1" showErrorMessage="1" promptTitle="Rehabilitation Milestone" prompt="Insert the Rehabilitation Milestone number here (RM#)" sqref="A12:A13" xr:uid="{E341019D-C560-4C7B-8003-58F2FCB9C70A}"/>
  </dataValidations>
  <pageMargins left="0.7" right="0.7" top="0.75" bottom="0.75" header="0.3" footer="0.3"/>
  <pageSetup paperSize="9" scale="95" orientation="landscape"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82ECB-BE8D-48F2-86EE-B7ED37B88CD4}">
  <sheetPr>
    <tabColor theme="4" tint="0.59999389629810485"/>
    <pageSetUpPr fitToPage="1"/>
  </sheetPr>
  <dimension ref="A1:K19"/>
  <sheetViews>
    <sheetView workbookViewId="0"/>
  </sheetViews>
  <sheetFormatPr defaultColWidth="12.140625" defaultRowHeight="15" x14ac:dyDescent="0.25"/>
  <cols>
    <col min="1" max="1" width="32.7109375" style="2" customWidth="1"/>
  </cols>
  <sheetData>
    <row r="1" spans="1:11" ht="21.75" thickBot="1" x14ac:dyDescent="0.4">
      <c r="A1" s="22" t="s">
        <v>59</v>
      </c>
    </row>
    <row r="2" spans="1:11" ht="23.25" customHeight="1" thickBot="1" x14ac:dyDescent="0.35">
      <c r="A2" s="65" t="s">
        <v>41</v>
      </c>
      <c r="B2" s="66"/>
      <c r="C2" s="66"/>
      <c r="D2" s="66"/>
      <c r="E2" s="66"/>
      <c r="F2" s="66"/>
      <c r="G2" s="66"/>
      <c r="H2" s="66"/>
      <c r="I2" s="66"/>
      <c r="J2" s="66"/>
      <c r="K2" s="67"/>
    </row>
    <row r="3" spans="1:11" ht="15.95" customHeight="1" thickBot="1" x14ac:dyDescent="0.3">
      <c r="A3" s="63" t="s">
        <v>0</v>
      </c>
      <c r="B3" s="63"/>
      <c r="C3" s="63"/>
      <c r="D3" s="63"/>
      <c r="E3" s="64" t="s">
        <v>50</v>
      </c>
      <c r="F3" s="64"/>
      <c r="G3" s="64"/>
      <c r="H3" s="64"/>
      <c r="I3" s="64"/>
      <c r="J3" s="64"/>
      <c r="K3" s="64"/>
    </row>
    <row r="4" spans="1:11" ht="15.95" customHeight="1" thickBot="1" x14ac:dyDescent="0.3">
      <c r="A4" s="63" t="s">
        <v>1</v>
      </c>
      <c r="B4" s="63"/>
      <c r="C4" s="63"/>
      <c r="D4" s="63"/>
      <c r="E4" s="64" t="s">
        <v>56</v>
      </c>
      <c r="F4" s="64"/>
      <c r="G4" s="64"/>
      <c r="H4" s="64"/>
      <c r="I4" s="64"/>
      <c r="J4" s="64"/>
      <c r="K4" s="64"/>
    </row>
    <row r="5" spans="1:11" ht="15.95" customHeight="1" thickBot="1" x14ac:dyDescent="0.3">
      <c r="A5" s="63" t="s">
        <v>40</v>
      </c>
      <c r="B5" s="63"/>
      <c r="C5" s="63"/>
      <c r="D5" s="63"/>
      <c r="E5" s="64">
        <v>10</v>
      </c>
      <c r="F5" s="64"/>
      <c r="G5" s="64"/>
      <c r="H5" s="64"/>
      <c r="I5" s="64"/>
      <c r="J5" s="64"/>
      <c r="K5" s="64"/>
    </row>
    <row r="6" spans="1:11" ht="32.1" customHeight="1" thickBot="1" x14ac:dyDescent="0.3">
      <c r="A6" s="75" t="s">
        <v>83</v>
      </c>
      <c r="B6" s="75"/>
      <c r="C6" s="75"/>
      <c r="D6" s="75"/>
      <c r="E6" s="108">
        <v>53306</v>
      </c>
      <c r="F6" s="109"/>
      <c r="G6" s="109"/>
      <c r="H6" s="109"/>
      <c r="I6" s="109"/>
      <c r="J6" s="109"/>
      <c r="K6" s="109"/>
    </row>
    <row r="7" spans="1:11" ht="15.95" customHeight="1" thickBot="1" x14ac:dyDescent="0.3">
      <c r="A7" s="63" t="s">
        <v>42</v>
      </c>
      <c r="B7" s="63"/>
      <c r="C7" s="63"/>
      <c r="D7" s="63"/>
      <c r="E7" s="64" t="s">
        <v>80</v>
      </c>
      <c r="F7" s="64"/>
      <c r="G7" s="64"/>
      <c r="H7" s="64"/>
      <c r="I7" s="64"/>
      <c r="J7" s="64"/>
      <c r="K7" s="64"/>
    </row>
    <row r="8" spans="1:11" ht="30.95" customHeight="1" thickBot="1" x14ac:dyDescent="0.3">
      <c r="A8" s="3" t="s">
        <v>2</v>
      </c>
      <c r="B8" s="5">
        <v>49653</v>
      </c>
      <c r="C8" s="5">
        <v>53306</v>
      </c>
      <c r="D8" s="5"/>
      <c r="E8" s="5"/>
      <c r="F8" s="5"/>
      <c r="G8" s="5"/>
      <c r="H8" s="5"/>
      <c r="I8" s="5"/>
      <c r="J8" s="5"/>
      <c r="K8" s="5"/>
    </row>
    <row r="9" spans="1:11" ht="30.95" customHeight="1" thickBot="1" x14ac:dyDescent="0.3">
      <c r="A9" s="3" t="s">
        <v>19</v>
      </c>
      <c r="B9" s="6">
        <v>10</v>
      </c>
      <c r="C9" s="6">
        <v>10</v>
      </c>
      <c r="D9" s="6"/>
      <c r="E9" s="6"/>
      <c r="F9" s="6"/>
      <c r="G9" s="6"/>
      <c r="H9" s="6"/>
      <c r="I9" s="6"/>
      <c r="J9" s="6"/>
      <c r="K9" s="7"/>
    </row>
    <row r="10" spans="1:11" ht="30.95" customHeight="1" thickBot="1" x14ac:dyDescent="0.3">
      <c r="A10" s="4" t="s">
        <v>3</v>
      </c>
      <c r="B10" s="5">
        <v>53306</v>
      </c>
      <c r="C10" s="5">
        <v>20433</v>
      </c>
      <c r="D10" s="5"/>
      <c r="E10" s="8"/>
      <c r="F10" s="8"/>
      <c r="G10" s="8"/>
      <c r="H10" s="8"/>
      <c r="I10" s="8"/>
      <c r="J10" s="8"/>
      <c r="K10" s="8"/>
    </row>
    <row r="11" spans="1:11" ht="15.75" thickBot="1" x14ac:dyDescent="0.3">
      <c r="A11" s="1" t="s">
        <v>4</v>
      </c>
      <c r="B11" s="77" t="s">
        <v>5</v>
      </c>
      <c r="C11" s="78"/>
      <c r="D11" s="78"/>
      <c r="E11" s="78"/>
      <c r="F11" s="78"/>
      <c r="G11" s="78"/>
      <c r="H11" s="78"/>
      <c r="I11" s="78"/>
      <c r="J11" s="78"/>
      <c r="K11" s="79"/>
    </row>
    <row r="12" spans="1:11" ht="30.75" thickBot="1" x14ac:dyDescent="0.3">
      <c r="A12" s="24" t="s">
        <v>81</v>
      </c>
      <c r="B12" s="11">
        <v>10</v>
      </c>
      <c r="C12" s="11"/>
      <c r="D12" s="11"/>
      <c r="E12" s="11"/>
      <c r="F12" s="11"/>
      <c r="G12" s="11"/>
      <c r="H12" s="11"/>
      <c r="I12" s="11"/>
      <c r="J12" s="11"/>
      <c r="K12" s="12"/>
    </row>
    <row r="13" spans="1:11" ht="45" x14ac:dyDescent="0.25">
      <c r="A13" s="24" t="s">
        <v>82</v>
      </c>
      <c r="B13" s="11"/>
      <c r="C13" s="11">
        <v>10</v>
      </c>
      <c r="D13" s="11"/>
      <c r="E13" s="11"/>
      <c r="F13" s="11"/>
      <c r="G13" s="11"/>
      <c r="H13" s="11"/>
      <c r="I13" s="11"/>
      <c r="J13" s="11"/>
      <c r="K13" s="12"/>
    </row>
    <row r="14" spans="1:11" x14ac:dyDescent="0.25">
      <c r="A14"/>
    </row>
    <row r="15" spans="1:11" ht="15.75" thickBot="1" x14ac:dyDescent="0.3"/>
    <row r="16" spans="1:11" x14ac:dyDescent="0.25">
      <c r="A16" s="80" t="s">
        <v>32</v>
      </c>
      <c r="B16" s="81"/>
      <c r="C16" s="81"/>
      <c r="D16" s="81"/>
      <c r="E16" s="81"/>
      <c r="F16" s="81"/>
      <c r="G16" s="81"/>
      <c r="H16" s="81"/>
      <c r="I16" s="81"/>
      <c r="J16" s="81"/>
      <c r="K16" s="82"/>
    </row>
    <row r="17" spans="1:11" x14ac:dyDescent="0.25">
      <c r="A17" s="69" t="s">
        <v>33</v>
      </c>
      <c r="B17" s="70"/>
      <c r="C17" s="70"/>
      <c r="D17" s="70"/>
      <c r="E17" s="70"/>
      <c r="F17" s="70"/>
      <c r="G17" s="70"/>
      <c r="H17" s="70"/>
      <c r="I17" s="70"/>
      <c r="J17" s="70"/>
      <c r="K17" s="71"/>
    </row>
    <row r="18" spans="1:11" x14ac:dyDescent="0.25">
      <c r="A18" s="69" t="s">
        <v>34</v>
      </c>
      <c r="B18" s="70"/>
      <c r="C18" s="70"/>
      <c r="D18" s="70"/>
      <c r="E18" s="70"/>
      <c r="F18" s="70"/>
      <c r="G18" s="70"/>
      <c r="H18" s="70"/>
      <c r="I18" s="70"/>
      <c r="J18" s="70"/>
      <c r="K18" s="71"/>
    </row>
    <row r="19" spans="1:11" ht="15.75" thickBot="1" x14ac:dyDescent="0.3">
      <c r="A19" s="72" t="s">
        <v>38</v>
      </c>
      <c r="B19" s="73"/>
      <c r="C19" s="73"/>
      <c r="D19" s="73"/>
      <c r="E19" s="73"/>
      <c r="F19" s="73"/>
      <c r="G19" s="73"/>
      <c r="H19" s="73"/>
      <c r="I19" s="73"/>
      <c r="J19" s="73"/>
      <c r="K19" s="74"/>
    </row>
  </sheetData>
  <mergeCells count="16">
    <mergeCell ref="A5:D5"/>
    <mergeCell ref="E5:K5"/>
    <mergeCell ref="A2:K2"/>
    <mergeCell ref="A3:D3"/>
    <mergeCell ref="E3:K3"/>
    <mergeCell ref="A4:D4"/>
    <mergeCell ref="E4:K4"/>
    <mergeCell ref="A17:K17"/>
    <mergeCell ref="A18:K18"/>
    <mergeCell ref="A19:K19"/>
    <mergeCell ref="A6:D6"/>
    <mergeCell ref="E6:K6"/>
    <mergeCell ref="A7:D7"/>
    <mergeCell ref="E7:K7"/>
    <mergeCell ref="B11:K11"/>
    <mergeCell ref="A16:K16"/>
  </mergeCells>
  <conditionalFormatting sqref="B8">
    <cfRule type="containsText" dxfId="49" priority="3" operator="containsText" text="10/12/xxxx">
      <formula>NOT(ISERROR(SEARCH("10/12/xxxx",B8)))</formula>
    </cfRule>
  </conditionalFormatting>
  <conditionalFormatting sqref="B10">
    <cfRule type="containsText" dxfId="48" priority="4" operator="containsText" text="10/12/xxxx">
      <formula>NOT(ISERROR(SEARCH("10/12/xxxx",B10)))</formula>
    </cfRule>
  </conditionalFormatting>
  <conditionalFormatting sqref="C8">
    <cfRule type="containsText" dxfId="47" priority="1" operator="containsText" text="10/12/xxxx">
      <formula>NOT(ISERROR(SEARCH("10/12/xxxx",C8)))</formula>
    </cfRule>
  </conditionalFormatting>
  <conditionalFormatting sqref="C10">
    <cfRule type="containsText" dxfId="46" priority="2" operator="containsText" text="10/12/xxxx">
      <formula>NOT(ISERROR(SEARCH("10/12/xxxx",C10)))</formula>
    </cfRule>
  </conditionalFormatting>
  <conditionalFormatting sqref="D8">
    <cfRule type="containsText" dxfId="45" priority="6" operator="containsText" text="10/12/xxxx">
      <formula>NOT(ISERROR(SEARCH("10/12/xxxx",D8)))</formula>
    </cfRule>
  </conditionalFormatting>
  <conditionalFormatting sqref="D10">
    <cfRule type="containsText" dxfId="44" priority="5" operator="containsText" text="10/12/xxxx">
      <formula>NOT(ISERROR(SEARCH("10/12/xxxx",D10)))</formula>
    </cfRule>
  </conditionalFormatting>
  <conditionalFormatting sqref="E8:K8">
    <cfRule type="containsText" dxfId="43" priority="12" operator="containsText" text="10/12/xxxx">
      <formula>NOT(ISERROR(SEARCH("10/12/xxxx",E8)))</formula>
    </cfRule>
  </conditionalFormatting>
  <conditionalFormatting sqref="E10:K10">
    <cfRule type="containsText" dxfId="42" priority="11" operator="containsText" text="xx/xx/xxxx">
      <formula>NOT(ISERROR(SEARCH("xx/xx/xxxx",E10)))</formula>
    </cfRule>
  </conditionalFormatting>
  <dataValidations count="6">
    <dataValidation allowBlank="1" showInputMessage="1" showErrorMessage="1" promptTitle="Rehabilitation Milestone" prompt="Insert the Rehabilitation Milestone number here (RM#)" sqref="A12:A13" xr:uid="{1C01FECC-2FD4-45B2-82DD-DB9100CE09E1}"/>
    <dataValidation allowBlank="1" showInputMessage="1" showErrorMessage="1" promptTitle="Insert Area (ha)" prompt="Please insert the cumulative area achieved in hectares (ha) as required" sqref="B12:K13" xr:uid="{58E3C198-1CB1-41E3-9626-809BDBA7F762}"/>
    <dataValidation allowBlank="1" showInputMessage="1" showErrorMessage="1" promptTitle="Insert Date" prompt="Please insert the date the area is available for rehabilitation" sqref="B8:K8 B10:D10" xr:uid="{258D2CAD-DF99-4611-AE2B-1660F83A7422}"/>
    <dataValidation allowBlank="1" showInputMessage="1" showErrorMessage="1" promptTitle="Insert Date" prompt="Please insert the data the milestone is to be completed by" sqref="E10:K10" xr:uid="{3F89FF40-6D47-46B7-B142-22AE00BDA6BE}"/>
    <dataValidation allowBlank="1" showInputMessage="1" showErrorMessage="1" promptTitle="Insert Area (ha)" prompt="Please insert the cumulative area available in hectares (ha)" sqref="B9:K9" xr:uid="{32FFCACB-5FFB-493C-B68F-84BCB6CAAB69}"/>
    <dataValidation allowBlank="1" showInputMessage="1" showErrorMessage="1" prompt="Please input the correct Rehabilitation Area number (RA#)" sqref="E3:K3" xr:uid="{4615F08B-B40B-4867-B905-35F2752182C3}"/>
  </dataValidations>
  <pageMargins left="0.7" right="0.7" top="0.75" bottom="0.75" header="0.3" footer="0.3"/>
  <pageSetup paperSize="9" scale="95" orientation="landscape" r:id="rId1"/>
  <tableParts count="2">
    <tablePart r:id="rId2"/>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4AA9F-D944-4810-8E4E-9EF1FBE6D236}">
  <dimension ref="A1:K19"/>
  <sheetViews>
    <sheetView workbookViewId="0">
      <selection activeCell="E6" sqref="E6:K6"/>
    </sheetView>
  </sheetViews>
  <sheetFormatPr defaultColWidth="12.140625" defaultRowHeight="15" x14ac:dyDescent="0.25"/>
  <cols>
    <col min="1" max="1" width="21.7109375" style="2" bestFit="1" customWidth="1"/>
  </cols>
  <sheetData>
    <row r="1" spans="1:11" ht="21.75" thickBot="1" x14ac:dyDescent="0.4">
      <c r="A1" s="22" t="s">
        <v>57</v>
      </c>
    </row>
    <row r="2" spans="1:11" ht="23.25" customHeight="1" thickBot="1" x14ac:dyDescent="0.35">
      <c r="A2" s="65" t="s">
        <v>25</v>
      </c>
      <c r="B2" s="66"/>
      <c r="C2" s="66"/>
      <c r="D2" s="66"/>
      <c r="E2" s="66"/>
      <c r="F2" s="66"/>
      <c r="G2" s="66"/>
      <c r="H2" s="66"/>
      <c r="I2" s="66"/>
      <c r="J2" s="66"/>
      <c r="K2" s="67"/>
    </row>
    <row r="3" spans="1:11" ht="15.95" customHeight="1" thickBot="1" x14ac:dyDescent="0.3">
      <c r="A3" s="63" t="s">
        <v>16</v>
      </c>
      <c r="B3" s="63"/>
      <c r="C3" s="63"/>
      <c r="D3" s="63"/>
      <c r="E3" s="64" t="s">
        <v>14</v>
      </c>
      <c r="F3" s="64"/>
      <c r="G3" s="64"/>
      <c r="H3" s="64"/>
      <c r="I3" s="64"/>
      <c r="J3" s="64"/>
      <c r="K3" s="64"/>
    </row>
    <row r="4" spans="1:11" ht="43.9" customHeight="1" thickBot="1" x14ac:dyDescent="0.3">
      <c r="A4" s="63" t="s">
        <v>1</v>
      </c>
      <c r="B4" s="63"/>
      <c r="C4" s="63"/>
      <c r="D4" s="63"/>
      <c r="E4" s="68" t="s">
        <v>88</v>
      </c>
      <c r="F4" s="64"/>
      <c r="G4" s="64"/>
      <c r="H4" s="64"/>
      <c r="I4" s="64"/>
      <c r="J4" s="64"/>
      <c r="K4" s="64"/>
    </row>
    <row r="5" spans="1:11" ht="15.75" thickBot="1" x14ac:dyDescent="0.3">
      <c r="A5" s="63" t="s">
        <v>17</v>
      </c>
      <c r="B5" s="63"/>
      <c r="C5" s="63"/>
      <c r="D5" s="63"/>
      <c r="E5" s="68">
        <v>371</v>
      </c>
      <c r="F5" s="64"/>
      <c r="G5" s="64"/>
      <c r="H5" s="64"/>
      <c r="I5" s="64"/>
      <c r="J5" s="64"/>
      <c r="K5" s="64"/>
    </row>
    <row r="6" spans="1:11" ht="32.1" customHeight="1" thickBot="1" x14ac:dyDescent="0.3">
      <c r="A6" s="75" t="s">
        <v>51</v>
      </c>
      <c r="B6" s="63"/>
      <c r="C6" s="63"/>
      <c r="D6" s="63"/>
      <c r="E6" s="76">
        <v>56958</v>
      </c>
      <c r="F6" s="64"/>
      <c r="G6" s="64"/>
      <c r="H6" s="64"/>
      <c r="I6" s="64"/>
      <c r="J6" s="64"/>
      <c r="K6" s="64"/>
    </row>
    <row r="7" spans="1:11" ht="15.95" customHeight="1" thickBot="1" x14ac:dyDescent="0.3">
      <c r="A7" s="63" t="s">
        <v>18</v>
      </c>
      <c r="B7" s="63"/>
      <c r="C7" s="63"/>
      <c r="D7" s="63"/>
      <c r="E7" s="64" t="s">
        <v>54</v>
      </c>
      <c r="F7" s="64"/>
      <c r="G7" s="64"/>
      <c r="H7" s="64"/>
      <c r="I7" s="64"/>
      <c r="J7" s="64"/>
      <c r="K7" s="64"/>
    </row>
    <row r="8" spans="1:11" ht="30.95" customHeight="1" thickBot="1" x14ac:dyDescent="0.3">
      <c r="A8" s="3" t="s">
        <v>2</v>
      </c>
      <c r="B8" s="5">
        <v>56958</v>
      </c>
      <c r="C8" s="5">
        <v>58785</v>
      </c>
      <c r="D8" s="5"/>
      <c r="E8" s="5"/>
      <c r="F8" s="5"/>
      <c r="G8" s="5"/>
      <c r="H8" s="5"/>
      <c r="I8" s="5"/>
      <c r="J8" s="5"/>
      <c r="K8" s="5"/>
    </row>
    <row r="9" spans="1:11" ht="30.95" customHeight="1" thickBot="1" x14ac:dyDescent="0.3">
      <c r="A9" s="3" t="s">
        <v>19</v>
      </c>
      <c r="B9" s="6">
        <v>371</v>
      </c>
      <c r="C9" s="6">
        <v>371</v>
      </c>
      <c r="D9" s="6"/>
      <c r="E9" s="6"/>
      <c r="F9" s="6"/>
      <c r="G9" s="6"/>
      <c r="H9" s="6"/>
      <c r="I9" s="6"/>
      <c r="J9" s="6"/>
      <c r="K9" s="7"/>
    </row>
    <row r="10" spans="1:11" ht="30.95" customHeight="1" thickBot="1" x14ac:dyDescent="0.3">
      <c r="A10" s="4" t="s">
        <v>3</v>
      </c>
      <c r="B10" s="5">
        <v>58785</v>
      </c>
      <c r="C10" s="5">
        <v>64263</v>
      </c>
      <c r="D10" s="8"/>
      <c r="E10" s="8"/>
      <c r="F10" s="8"/>
      <c r="G10" s="8"/>
      <c r="H10" s="8"/>
      <c r="I10" s="8"/>
      <c r="J10" s="8"/>
      <c r="K10" s="8"/>
    </row>
    <row r="11" spans="1:11" ht="15.75" thickBot="1" x14ac:dyDescent="0.3">
      <c r="A11" s="1" t="s">
        <v>4</v>
      </c>
      <c r="B11" s="77" t="s">
        <v>5</v>
      </c>
      <c r="C11" s="78"/>
      <c r="D11" s="78"/>
      <c r="E11" s="78"/>
      <c r="F11" s="78"/>
      <c r="G11" s="78"/>
      <c r="H11" s="78"/>
      <c r="I11" s="78"/>
      <c r="J11" s="78"/>
      <c r="K11" s="79"/>
    </row>
    <row r="12" spans="1:11" ht="29.45" customHeight="1" thickBot="1" x14ac:dyDescent="0.3">
      <c r="A12" s="23" t="s">
        <v>63</v>
      </c>
      <c r="B12" s="9">
        <v>371</v>
      </c>
      <c r="C12" s="9"/>
      <c r="D12" s="9"/>
      <c r="E12" s="9"/>
      <c r="F12" s="9"/>
      <c r="G12" s="9"/>
      <c r="H12" s="9"/>
      <c r="I12" s="9"/>
      <c r="J12" s="9"/>
      <c r="K12" s="10"/>
    </row>
    <row r="13" spans="1:11" ht="30.75" thickBot="1" x14ac:dyDescent="0.3">
      <c r="A13" s="23" t="s">
        <v>64</v>
      </c>
      <c r="B13" s="9">
        <v>371</v>
      </c>
      <c r="C13" s="9"/>
      <c r="D13" s="9"/>
      <c r="E13" s="9"/>
      <c r="F13" s="9"/>
      <c r="G13" s="9"/>
      <c r="H13" s="9"/>
      <c r="I13" s="9"/>
      <c r="J13" s="9"/>
      <c r="K13" s="10"/>
    </row>
    <row r="14" spans="1:11" ht="45.75" thickBot="1" x14ac:dyDescent="0.3">
      <c r="A14" s="23" t="s">
        <v>65</v>
      </c>
      <c r="B14" s="11"/>
      <c r="C14" s="11">
        <v>371</v>
      </c>
      <c r="D14" s="11"/>
      <c r="E14" s="11"/>
      <c r="F14" s="11"/>
      <c r="G14" s="11"/>
      <c r="H14" s="11"/>
      <c r="I14" s="11"/>
      <c r="J14" s="11"/>
      <c r="K14" s="12"/>
    </row>
    <row r="15" spans="1:11" ht="15.75" thickBot="1" x14ac:dyDescent="0.3">
      <c r="A15"/>
    </row>
    <row r="16" spans="1:11" x14ac:dyDescent="0.25">
      <c r="A16" s="80" t="s">
        <v>35</v>
      </c>
      <c r="B16" s="81"/>
      <c r="C16" s="81"/>
      <c r="D16" s="81"/>
      <c r="E16" s="81"/>
      <c r="F16" s="81"/>
      <c r="G16" s="81"/>
      <c r="H16" s="81"/>
      <c r="I16" s="81"/>
      <c r="J16" s="81"/>
      <c r="K16" s="82"/>
    </row>
    <row r="17" spans="1:11" x14ac:dyDescent="0.25">
      <c r="A17" s="69" t="s">
        <v>36</v>
      </c>
      <c r="B17" s="70"/>
      <c r="C17" s="70"/>
      <c r="D17" s="70"/>
      <c r="E17" s="70"/>
      <c r="F17" s="70"/>
      <c r="G17" s="70"/>
      <c r="H17" s="70"/>
      <c r="I17" s="70"/>
      <c r="J17" s="70"/>
      <c r="K17" s="71"/>
    </row>
    <row r="18" spans="1:11" x14ac:dyDescent="0.25">
      <c r="A18" s="69" t="s">
        <v>37</v>
      </c>
      <c r="B18" s="70"/>
      <c r="C18" s="70"/>
      <c r="D18" s="70"/>
      <c r="E18" s="70"/>
      <c r="F18" s="70"/>
      <c r="G18" s="70"/>
      <c r="H18" s="70"/>
      <c r="I18" s="70"/>
      <c r="J18" s="70"/>
      <c r="K18" s="71"/>
    </row>
    <row r="19" spans="1:11" ht="15.75" thickBot="1" x14ac:dyDescent="0.3">
      <c r="A19" s="72" t="s">
        <v>39</v>
      </c>
      <c r="B19" s="73"/>
      <c r="C19" s="73"/>
      <c r="D19" s="73"/>
      <c r="E19" s="73"/>
      <c r="F19" s="73"/>
      <c r="G19" s="73"/>
      <c r="H19" s="73"/>
      <c r="I19" s="73"/>
      <c r="J19" s="73"/>
      <c r="K19" s="74"/>
    </row>
  </sheetData>
  <mergeCells count="16">
    <mergeCell ref="A17:K17"/>
    <mergeCell ref="A18:K18"/>
    <mergeCell ref="A19:K19"/>
    <mergeCell ref="A6:D6"/>
    <mergeCell ref="E6:K6"/>
    <mergeCell ref="A7:D7"/>
    <mergeCell ref="E7:K7"/>
    <mergeCell ref="B11:K11"/>
    <mergeCell ref="A16:K16"/>
    <mergeCell ref="A5:D5"/>
    <mergeCell ref="E5:K5"/>
    <mergeCell ref="A2:K2"/>
    <mergeCell ref="A3:D3"/>
    <mergeCell ref="E3:K3"/>
    <mergeCell ref="A4:D4"/>
    <mergeCell ref="E4:K4"/>
  </mergeCells>
  <conditionalFormatting sqref="B8">
    <cfRule type="containsText" dxfId="41" priority="2" operator="containsText" text="10/12/xxxx">
      <formula>NOT(ISERROR(SEARCH("10/12/xxxx",B8)))</formula>
    </cfRule>
  </conditionalFormatting>
  <conditionalFormatting sqref="B10:C10">
    <cfRule type="containsText" dxfId="40" priority="6" operator="containsText" text="10/12/xxxx">
      <formula>NOT(ISERROR(SEARCH("10/12/xxxx",B10)))</formula>
    </cfRule>
  </conditionalFormatting>
  <conditionalFormatting sqref="C8">
    <cfRule type="containsText" dxfId="39" priority="1" operator="containsText" text="10/12/xxxx">
      <formula>NOT(ISERROR(SEARCH("10/12/xxxx",C8)))</formula>
    </cfRule>
  </conditionalFormatting>
  <conditionalFormatting sqref="D8">
    <cfRule type="containsText" dxfId="38" priority="3" operator="containsText" text="10/12/xxxx">
      <formula>NOT(ISERROR(SEARCH("10/12/xxxx",D8)))</formula>
    </cfRule>
  </conditionalFormatting>
  <conditionalFormatting sqref="D10:K10">
    <cfRule type="containsText" dxfId="37" priority="8" operator="containsText" text="xx/xx/xxxx">
      <formula>NOT(ISERROR(SEARCH("xx/xx/xxxx",D10)))</formula>
    </cfRule>
  </conditionalFormatting>
  <conditionalFormatting sqref="E8:K8">
    <cfRule type="containsText" dxfId="36" priority="9" operator="containsText" text="10/12/xxxx">
      <formula>NOT(ISERROR(SEARCH("10/12/xxxx",E8)))</formula>
    </cfRule>
  </conditionalFormatting>
  <dataValidations count="7">
    <dataValidation allowBlank="1" showInputMessage="1" showErrorMessage="1" promptTitle="Insert Date" prompt="Please insert the date the area is available for rehabilitation" sqref="B10:C10 B8:D8" xr:uid="{4D28C0D2-B681-4271-B971-2BD13ABFC585}"/>
    <dataValidation allowBlank="1" showInputMessage="1" showErrorMessage="1" prompt="Please input the correct Improvement Area number (IA#)" sqref="E3:K3" xr:uid="{D2B0EE22-2851-4232-9800-3C23F763AE73}"/>
    <dataValidation allowBlank="1" showInputMessage="1" showErrorMessage="1" promptTitle="Insert Area (ha)" prompt="Please insert the cumulative area achieved in hectares (ha) as required" sqref="B12:K14" xr:uid="{387FA043-D66E-4C58-9EFD-2ABA8D994847}"/>
    <dataValidation allowBlank="1" showInputMessage="1" showErrorMessage="1" promptTitle="Insert Date" prompt="Please insert the date the milestone is to be completed by" sqref="D10:K10" xr:uid="{09406B61-971A-46D3-A4AF-646A50E1A266}"/>
    <dataValidation allowBlank="1" showInputMessage="1" showErrorMessage="1" promptTitle="Insert Area (ha)" prompt="Please insert the cumulative area available in hectares (ha)" sqref="B9:K9" xr:uid="{F07CA3E6-9AFA-409B-9504-457160D1808A}"/>
    <dataValidation allowBlank="1" showInputMessage="1" showErrorMessage="1" promptTitle="Insert Date" prompt="Please insert the date the area is available" sqref="E8:K8" xr:uid="{844DB8E6-2D3E-4E31-81B8-FC5F46DD333A}"/>
    <dataValidation allowBlank="1" showInputMessage="1" showErrorMessage="1" prompt="Insert the Management Milestone number here (MM#)" sqref="A12:A14" xr:uid="{61BCD371-F767-4C4D-A843-6049573C3FD6}"/>
  </dataValidations>
  <pageMargins left="0.7" right="0.7" top="0.75" bottom="0.75" header="0.3" footer="0.3"/>
  <pageSetup paperSize="9"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2D4B3-495E-4B27-B249-EAC70BE85E7B}">
  <sheetPr>
    <tabColor theme="9"/>
    <pageSetUpPr fitToPage="1"/>
  </sheetPr>
  <dimension ref="A1:K19"/>
  <sheetViews>
    <sheetView workbookViewId="0">
      <selection activeCell="M10" sqref="M10"/>
    </sheetView>
  </sheetViews>
  <sheetFormatPr defaultColWidth="12.140625" defaultRowHeight="15" x14ac:dyDescent="0.25"/>
  <cols>
    <col min="1" max="1" width="29.28515625" style="2" bestFit="1" customWidth="1"/>
  </cols>
  <sheetData>
    <row r="1" spans="1:11" ht="21.75" thickBot="1" x14ac:dyDescent="0.4">
      <c r="A1" s="22" t="s">
        <v>69</v>
      </c>
    </row>
    <row r="2" spans="1:11" ht="23.25" customHeight="1" thickBot="1" x14ac:dyDescent="0.35">
      <c r="A2" s="65" t="s">
        <v>41</v>
      </c>
      <c r="B2" s="66"/>
      <c r="C2" s="66"/>
      <c r="D2" s="66"/>
      <c r="E2" s="66"/>
      <c r="F2" s="66"/>
      <c r="G2" s="66"/>
      <c r="H2" s="66"/>
      <c r="I2" s="66"/>
      <c r="J2" s="66"/>
      <c r="K2" s="67"/>
    </row>
    <row r="3" spans="1:11" ht="15.95" customHeight="1" thickBot="1" x14ac:dyDescent="0.3">
      <c r="A3" s="63" t="s">
        <v>0</v>
      </c>
      <c r="B3" s="63"/>
      <c r="C3" s="63"/>
      <c r="D3" s="63"/>
      <c r="E3" s="64" t="s">
        <v>61</v>
      </c>
      <c r="F3" s="64"/>
      <c r="G3" s="64"/>
      <c r="H3" s="64"/>
      <c r="I3" s="64"/>
      <c r="J3" s="64"/>
      <c r="K3" s="64"/>
    </row>
    <row r="4" spans="1:11" ht="72" customHeight="1" thickBot="1" x14ac:dyDescent="0.3">
      <c r="A4" s="63" t="s">
        <v>1</v>
      </c>
      <c r="B4" s="63"/>
      <c r="C4" s="63"/>
      <c r="D4" s="63"/>
      <c r="E4" s="68" t="s">
        <v>70</v>
      </c>
      <c r="F4" s="64"/>
      <c r="G4" s="64"/>
      <c r="H4" s="64"/>
      <c r="I4" s="64"/>
      <c r="J4" s="64"/>
      <c r="K4" s="64"/>
    </row>
    <row r="5" spans="1:11" ht="15.95" customHeight="1" thickBot="1" x14ac:dyDescent="0.3">
      <c r="A5" s="63" t="s">
        <v>40</v>
      </c>
      <c r="B5" s="63"/>
      <c r="C5" s="63"/>
      <c r="D5" s="63"/>
      <c r="E5" s="64">
        <f>42+28+31+115</f>
        <v>216</v>
      </c>
      <c r="F5" s="64"/>
      <c r="G5" s="64"/>
      <c r="H5" s="64"/>
      <c r="I5" s="64"/>
      <c r="J5" s="64"/>
      <c r="K5" s="64"/>
    </row>
    <row r="6" spans="1:11" ht="16.899999999999999" customHeight="1" thickBot="1" x14ac:dyDescent="0.3">
      <c r="A6" s="75" t="s">
        <v>52</v>
      </c>
      <c r="B6" s="75"/>
      <c r="C6" s="75"/>
      <c r="D6" s="75"/>
      <c r="E6" s="76">
        <v>46150</v>
      </c>
      <c r="F6" s="64"/>
      <c r="G6" s="64"/>
      <c r="H6" s="64"/>
      <c r="I6" s="64"/>
      <c r="J6" s="64"/>
      <c r="K6" s="64"/>
    </row>
    <row r="7" spans="1:11" ht="15.95" customHeight="1" thickBot="1" x14ac:dyDescent="0.3">
      <c r="A7" s="63" t="s">
        <v>42</v>
      </c>
      <c r="B7" s="63"/>
      <c r="C7" s="63"/>
      <c r="D7" s="63"/>
      <c r="E7" s="64" t="s">
        <v>44</v>
      </c>
      <c r="F7" s="64"/>
      <c r="G7" s="64"/>
      <c r="H7" s="64"/>
      <c r="I7" s="64"/>
      <c r="J7" s="64"/>
      <c r="K7" s="64"/>
    </row>
    <row r="8" spans="1:11" ht="30.95" customHeight="1" thickBot="1" x14ac:dyDescent="0.3">
      <c r="A8" s="3" t="s">
        <v>2</v>
      </c>
      <c r="B8" s="5">
        <v>46150</v>
      </c>
      <c r="C8" s="5">
        <v>46366</v>
      </c>
      <c r="D8" s="5"/>
      <c r="E8" s="5"/>
      <c r="F8" s="5"/>
      <c r="G8" s="5"/>
      <c r="H8" s="5"/>
      <c r="I8" s="5"/>
      <c r="J8" s="5"/>
      <c r="K8" s="5"/>
    </row>
    <row r="9" spans="1:11" ht="30.95" customHeight="1" thickBot="1" x14ac:dyDescent="0.3">
      <c r="A9" s="3" t="s">
        <v>19</v>
      </c>
      <c r="B9" s="6">
        <v>216</v>
      </c>
      <c r="C9" s="6">
        <v>216</v>
      </c>
      <c r="D9" s="6"/>
      <c r="E9" s="6"/>
      <c r="F9" s="6"/>
      <c r="G9" s="6"/>
      <c r="H9" s="6"/>
      <c r="I9" s="6"/>
      <c r="J9" s="6"/>
      <c r="K9" s="7"/>
    </row>
    <row r="10" spans="1:11" ht="30.95" customHeight="1" thickBot="1" x14ac:dyDescent="0.3">
      <c r="A10" s="4" t="s">
        <v>3</v>
      </c>
      <c r="B10" s="5">
        <v>46366</v>
      </c>
      <c r="C10" s="5">
        <v>47827</v>
      </c>
      <c r="D10" s="8"/>
      <c r="E10" s="8"/>
      <c r="F10" s="8"/>
      <c r="G10" s="8"/>
      <c r="H10" s="8"/>
      <c r="I10" s="8"/>
      <c r="J10" s="8"/>
      <c r="K10" s="8"/>
    </row>
    <row r="11" spans="1:11" ht="15.75" thickBot="1" x14ac:dyDescent="0.3">
      <c r="A11" s="1" t="s">
        <v>4</v>
      </c>
      <c r="B11" s="77" t="s">
        <v>5</v>
      </c>
      <c r="C11" s="78"/>
      <c r="D11" s="78"/>
      <c r="E11" s="78"/>
      <c r="F11" s="78"/>
      <c r="G11" s="78"/>
      <c r="H11" s="78"/>
      <c r="I11" s="78"/>
      <c r="J11" s="78"/>
      <c r="K11" s="79"/>
    </row>
    <row r="12" spans="1:11" ht="30.75" thickBot="1" x14ac:dyDescent="0.3">
      <c r="A12" s="24" t="s">
        <v>66</v>
      </c>
      <c r="B12" s="11">
        <v>216</v>
      </c>
      <c r="C12" s="11"/>
      <c r="D12" s="11"/>
      <c r="E12" s="11"/>
      <c r="F12" s="11"/>
      <c r="G12" s="11"/>
      <c r="H12" s="11"/>
      <c r="I12" s="11"/>
      <c r="J12" s="11"/>
      <c r="K12" s="12"/>
    </row>
    <row r="13" spans="1:11" ht="45" x14ac:dyDescent="0.25">
      <c r="A13" s="24" t="s">
        <v>68</v>
      </c>
      <c r="B13" s="11"/>
      <c r="C13" s="11">
        <v>216</v>
      </c>
      <c r="D13" s="11"/>
      <c r="E13" s="11"/>
      <c r="F13" s="11"/>
      <c r="G13" s="11"/>
      <c r="H13" s="11"/>
      <c r="I13" s="11"/>
      <c r="J13" s="11"/>
      <c r="K13" s="12"/>
    </row>
    <row r="14" spans="1:11" x14ac:dyDescent="0.25">
      <c r="A14"/>
    </row>
    <row r="15" spans="1:11" ht="15.75" thickBot="1" x14ac:dyDescent="0.3"/>
    <row r="16" spans="1:11" x14ac:dyDescent="0.25">
      <c r="A16" s="80" t="s">
        <v>32</v>
      </c>
      <c r="B16" s="81"/>
      <c r="C16" s="81"/>
      <c r="D16" s="81"/>
      <c r="E16" s="81"/>
      <c r="F16" s="81"/>
      <c r="G16" s="81"/>
      <c r="H16" s="81"/>
      <c r="I16" s="81"/>
      <c r="J16" s="81"/>
      <c r="K16" s="82"/>
    </row>
    <row r="17" spans="1:11" x14ac:dyDescent="0.25">
      <c r="A17" s="69" t="s">
        <v>33</v>
      </c>
      <c r="B17" s="70"/>
      <c r="C17" s="70"/>
      <c r="D17" s="70"/>
      <c r="E17" s="70"/>
      <c r="F17" s="70"/>
      <c r="G17" s="70"/>
      <c r="H17" s="70"/>
      <c r="I17" s="70"/>
      <c r="J17" s="70"/>
      <c r="K17" s="71"/>
    </row>
    <row r="18" spans="1:11" x14ac:dyDescent="0.25">
      <c r="A18" s="69" t="s">
        <v>34</v>
      </c>
      <c r="B18" s="70"/>
      <c r="C18" s="70"/>
      <c r="D18" s="70"/>
      <c r="E18" s="70"/>
      <c r="F18" s="70"/>
      <c r="G18" s="70"/>
      <c r="H18" s="70"/>
      <c r="I18" s="70"/>
      <c r="J18" s="70"/>
      <c r="K18" s="71"/>
    </row>
    <row r="19" spans="1:11" ht="15.75" thickBot="1" x14ac:dyDescent="0.3">
      <c r="A19" s="72" t="s">
        <v>38</v>
      </c>
      <c r="B19" s="73"/>
      <c r="C19" s="73"/>
      <c r="D19" s="73"/>
      <c r="E19" s="73"/>
      <c r="F19" s="73"/>
      <c r="G19" s="73"/>
      <c r="H19" s="73"/>
      <c r="I19" s="73"/>
      <c r="J19" s="73"/>
      <c r="K19" s="74"/>
    </row>
  </sheetData>
  <mergeCells count="16">
    <mergeCell ref="A17:K17"/>
    <mergeCell ref="A18:K18"/>
    <mergeCell ref="A19:K19"/>
    <mergeCell ref="A6:D6"/>
    <mergeCell ref="E6:K6"/>
    <mergeCell ref="A7:D7"/>
    <mergeCell ref="E7:K7"/>
    <mergeCell ref="B11:K11"/>
    <mergeCell ref="A16:K16"/>
    <mergeCell ref="A5:D5"/>
    <mergeCell ref="E5:K5"/>
    <mergeCell ref="A2:K2"/>
    <mergeCell ref="A3:D3"/>
    <mergeCell ref="E3:K3"/>
    <mergeCell ref="A4:D4"/>
    <mergeCell ref="E4:K4"/>
  </mergeCells>
  <conditionalFormatting sqref="B8 D8:K8">
    <cfRule type="containsText" dxfId="198" priority="4" operator="containsText" text="10/12/xxxx">
      <formula>NOT(ISERROR(SEARCH("10/12/xxxx",B8)))</formula>
    </cfRule>
  </conditionalFormatting>
  <conditionalFormatting sqref="B10:C10">
    <cfRule type="containsText" dxfId="197" priority="2" operator="containsText" text="10/12/xxxx">
      <formula>NOT(ISERROR(SEARCH("10/12/xxxx",B10)))</formula>
    </cfRule>
  </conditionalFormatting>
  <conditionalFormatting sqref="C8">
    <cfRule type="containsText" dxfId="196" priority="1" operator="containsText" text="10/12/xxxx">
      <formula>NOT(ISERROR(SEARCH("10/12/xxxx",C8)))</formula>
    </cfRule>
  </conditionalFormatting>
  <conditionalFormatting sqref="D10:K10">
    <cfRule type="containsText" dxfId="195" priority="3" operator="containsText" text="xx/xx/xxxx">
      <formula>NOT(ISERROR(SEARCH("xx/xx/xxxx",D10)))</formula>
    </cfRule>
  </conditionalFormatting>
  <dataValidations xWindow="280" yWindow="587" count="6">
    <dataValidation allowBlank="1" showInputMessage="1" showErrorMessage="1" prompt="Please input the correct Rehabilitation Area number (RA#)" sqref="E3:K3" xr:uid="{AE9C6DCA-5391-4BA4-89DF-33A3E379AA23}"/>
    <dataValidation allowBlank="1" showInputMessage="1" showErrorMessage="1" promptTitle="Insert Area (ha)" prompt="Please insert the cumulative area available in hectares (ha)" sqref="B9:K9" xr:uid="{BC6C6BA7-E66D-4571-81FE-4DA0ADAF6359}"/>
    <dataValidation allowBlank="1" showInputMessage="1" showErrorMessage="1" promptTitle="Insert Date" prompt="Please insert the data the milestone is to be completed by" sqref="D10:K10" xr:uid="{F34D487F-A533-4871-9B2F-71A16A236335}"/>
    <dataValidation allowBlank="1" showInputMessage="1" showErrorMessage="1" promptTitle="Insert Date" prompt="Please insert the date the area is available for rehabilitation" sqref="B10:C10 B8:K8" xr:uid="{8C44BB12-9144-449B-A3CC-DA536B0B2BCA}"/>
    <dataValidation allowBlank="1" showInputMessage="1" showErrorMessage="1" promptTitle="Insert Area (ha)" prompt="Please insert the cumulative area achieved in hectares (ha) as required" sqref="B12:K13" xr:uid="{9B244DB2-564A-4826-94B0-A0CB62F750DA}"/>
    <dataValidation allowBlank="1" showInputMessage="1" showErrorMessage="1" promptTitle="Rehabilitation Milestone" prompt="Insert the Rehabilitation Milestone number here (RM#)" sqref="A12:A13" xr:uid="{A1271F5C-909F-4791-A29F-E0E7EC0FB0B9}"/>
  </dataValidations>
  <pageMargins left="0.7" right="0.7" top="0.75" bottom="0.75" header="0.3" footer="0.3"/>
  <pageSetup paperSize="9" scale="95" orientation="landscape" r:id="rId1"/>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DB5B1-807A-4CC3-A3C7-1F715427A7C0}">
  <dimension ref="A1:K19"/>
  <sheetViews>
    <sheetView workbookViewId="0">
      <selection activeCell="E6" sqref="E6:K6"/>
    </sheetView>
  </sheetViews>
  <sheetFormatPr defaultColWidth="12.140625" defaultRowHeight="15" x14ac:dyDescent="0.25"/>
  <cols>
    <col min="1" max="1" width="21.7109375" style="2" bestFit="1" customWidth="1"/>
  </cols>
  <sheetData>
    <row r="1" spans="1:11" ht="21.75" thickBot="1" x14ac:dyDescent="0.4">
      <c r="A1" s="22" t="s">
        <v>59</v>
      </c>
    </row>
    <row r="2" spans="1:11" ht="23.25" customHeight="1" thickBot="1" x14ac:dyDescent="0.35">
      <c r="A2" s="65" t="s">
        <v>25</v>
      </c>
      <c r="B2" s="66"/>
      <c r="C2" s="66"/>
      <c r="D2" s="66"/>
      <c r="E2" s="66"/>
      <c r="F2" s="66"/>
      <c r="G2" s="66"/>
      <c r="H2" s="66"/>
      <c r="I2" s="66"/>
      <c r="J2" s="66"/>
      <c r="K2" s="67"/>
    </row>
    <row r="3" spans="1:11" ht="15.95" customHeight="1" thickBot="1" x14ac:dyDescent="0.3">
      <c r="A3" s="63" t="s">
        <v>16</v>
      </c>
      <c r="B3" s="63"/>
      <c r="C3" s="63"/>
      <c r="D3" s="63"/>
      <c r="E3" s="64" t="s">
        <v>14</v>
      </c>
      <c r="F3" s="64"/>
      <c r="G3" s="64"/>
      <c r="H3" s="64"/>
      <c r="I3" s="64"/>
      <c r="J3" s="64"/>
      <c r="K3" s="64"/>
    </row>
    <row r="4" spans="1:11" ht="15.95" customHeight="1" thickBot="1" x14ac:dyDescent="0.3">
      <c r="A4" s="63" t="s">
        <v>1</v>
      </c>
      <c r="B4" s="63"/>
      <c r="C4" s="63"/>
      <c r="D4" s="63"/>
      <c r="E4" s="64" t="s">
        <v>55</v>
      </c>
      <c r="F4" s="64"/>
      <c r="G4" s="64"/>
      <c r="H4" s="64"/>
      <c r="I4" s="64"/>
      <c r="J4" s="64"/>
      <c r="K4" s="64"/>
    </row>
    <row r="5" spans="1:11" ht="15.95" customHeight="1" thickBot="1" x14ac:dyDescent="0.3">
      <c r="A5" s="63" t="s">
        <v>17</v>
      </c>
      <c r="B5" s="63"/>
      <c r="C5" s="63"/>
      <c r="D5" s="63"/>
      <c r="E5" s="64">
        <v>203</v>
      </c>
      <c r="F5" s="64"/>
      <c r="G5" s="64"/>
      <c r="H5" s="64"/>
      <c r="I5" s="64"/>
      <c r="J5" s="64"/>
      <c r="K5" s="64"/>
    </row>
    <row r="6" spans="1:11" ht="32.1" customHeight="1" thickBot="1" x14ac:dyDescent="0.3">
      <c r="A6" s="75" t="s">
        <v>51</v>
      </c>
      <c r="B6" s="63"/>
      <c r="C6" s="63"/>
      <c r="D6" s="63"/>
      <c r="E6" s="76">
        <v>58785</v>
      </c>
      <c r="F6" s="64"/>
      <c r="G6" s="64"/>
      <c r="H6" s="64"/>
      <c r="I6" s="64"/>
      <c r="J6" s="64"/>
      <c r="K6" s="64"/>
    </row>
    <row r="7" spans="1:11" ht="15.95" customHeight="1" thickBot="1" x14ac:dyDescent="0.3">
      <c r="A7" s="63" t="s">
        <v>18</v>
      </c>
      <c r="B7" s="63"/>
      <c r="C7" s="63"/>
      <c r="D7" s="63"/>
      <c r="E7" s="64" t="s">
        <v>54</v>
      </c>
      <c r="F7" s="64"/>
      <c r="G7" s="64"/>
      <c r="H7" s="64"/>
      <c r="I7" s="64"/>
      <c r="J7" s="64"/>
      <c r="K7" s="64"/>
    </row>
    <row r="8" spans="1:11" ht="30.95" customHeight="1" thickBot="1" x14ac:dyDescent="0.3">
      <c r="A8" s="3" t="s">
        <v>2</v>
      </c>
      <c r="B8" s="5">
        <v>58785</v>
      </c>
      <c r="C8" s="5">
        <v>60611</v>
      </c>
      <c r="D8" s="5"/>
      <c r="E8" s="5"/>
      <c r="F8" s="5"/>
      <c r="G8" s="5"/>
      <c r="H8" s="5"/>
      <c r="I8" s="5"/>
      <c r="J8" s="5"/>
      <c r="K8" s="5"/>
    </row>
    <row r="9" spans="1:11" ht="30.95" customHeight="1" thickBot="1" x14ac:dyDescent="0.3">
      <c r="A9" s="3" t="s">
        <v>19</v>
      </c>
      <c r="B9" s="6">
        <v>203</v>
      </c>
      <c r="C9" s="6">
        <v>203</v>
      </c>
      <c r="D9" s="6"/>
      <c r="E9" s="6"/>
      <c r="F9" s="6"/>
      <c r="G9" s="6"/>
      <c r="H9" s="6"/>
      <c r="I9" s="6"/>
      <c r="J9" s="6"/>
      <c r="K9" s="7"/>
    </row>
    <row r="10" spans="1:11" ht="30.95" customHeight="1" thickBot="1" x14ac:dyDescent="0.3">
      <c r="A10" s="4" t="s">
        <v>3</v>
      </c>
      <c r="B10" s="5">
        <v>60611</v>
      </c>
      <c r="C10" s="5">
        <v>66090</v>
      </c>
      <c r="D10" s="8"/>
      <c r="E10" s="8"/>
      <c r="F10" s="8"/>
      <c r="G10" s="8"/>
      <c r="H10" s="8"/>
      <c r="I10" s="8"/>
      <c r="J10" s="8"/>
      <c r="K10" s="8"/>
    </row>
    <row r="11" spans="1:11" ht="15.75" thickBot="1" x14ac:dyDescent="0.3">
      <c r="A11" s="1" t="s">
        <v>4</v>
      </c>
      <c r="B11" s="77" t="s">
        <v>5</v>
      </c>
      <c r="C11" s="78"/>
      <c r="D11" s="78"/>
      <c r="E11" s="78"/>
      <c r="F11" s="78"/>
      <c r="G11" s="78"/>
      <c r="H11" s="78"/>
      <c r="I11" s="78"/>
      <c r="J11" s="78"/>
      <c r="K11" s="79"/>
    </row>
    <row r="12" spans="1:11" ht="29.45" customHeight="1" thickBot="1" x14ac:dyDescent="0.3">
      <c r="A12" s="23" t="s">
        <v>63</v>
      </c>
      <c r="B12" s="9">
        <v>203</v>
      </c>
      <c r="C12" s="9"/>
      <c r="D12" s="9"/>
      <c r="E12" s="9"/>
      <c r="F12" s="9"/>
      <c r="G12" s="9"/>
      <c r="H12" s="9"/>
      <c r="I12" s="9"/>
      <c r="J12" s="9"/>
      <c r="K12" s="10"/>
    </row>
    <row r="13" spans="1:11" ht="30.75" thickBot="1" x14ac:dyDescent="0.3">
      <c r="A13" s="23" t="s">
        <v>64</v>
      </c>
      <c r="B13" s="9">
        <v>203</v>
      </c>
      <c r="C13" s="9"/>
      <c r="D13" s="9"/>
      <c r="E13" s="9"/>
      <c r="F13" s="9"/>
      <c r="G13" s="9"/>
      <c r="H13" s="9"/>
      <c r="I13" s="9"/>
      <c r="J13" s="9"/>
      <c r="K13" s="10"/>
    </row>
    <row r="14" spans="1:11" ht="45.75" thickBot="1" x14ac:dyDescent="0.3">
      <c r="A14" s="23" t="s">
        <v>65</v>
      </c>
      <c r="B14" s="11"/>
      <c r="C14" s="11">
        <v>203</v>
      </c>
      <c r="D14" s="11"/>
      <c r="E14" s="11"/>
      <c r="F14" s="11"/>
      <c r="G14" s="11"/>
      <c r="H14" s="11"/>
      <c r="I14" s="11"/>
      <c r="J14" s="11"/>
      <c r="K14" s="12"/>
    </row>
    <row r="15" spans="1:11" ht="15.75" thickBot="1" x14ac:dyDescent="0.3"/>
    <row r="16" spans="1:11" x14ac:dyDescent="0.25">
      <c r="A16" s="80" t="s">
        <v>35</v>
      </c>
      <c r="B16" s="81"/>
      <c r="C16" s="81"/>
      <c r="D16" s="81"/>
      <c r="E16" s="81"/>
      <c r="F16" s="81"/>
      <c r="G16" s="81"/>
      <c r="H16" s="81"/>
      <c r="I16" s="81"/>
      <c r="J16" s="81"/>
      <c r="K16" s="82"/>
    </row>
    <row r="17" spans="1:11" x14ac:dyDescent="0.25">
      <c r="A17" s="69" t="s">
        <v>36</v>
      </c>
      <c r="B17" s="70"/>
      <c r="C17" s="70"/>
      <c r="D17" s="70"/>
      <c r="E17" s="70"/>
      <c r="F17" s="70"/>
      <c r="G17" s="70"/>
      <c r="H17" s="70"/>
      <c r="I17" s="70"/>
      <c r="J17" s="70"/>
      <c r="K17" s="71"/>
    </row>
    <row r="18" spans="1:11" x14ac:dyDescent="0.25">
      <c r="A18" s="69" t="s">
        <v>37</v>
      </c>
      <c r="B18" s="70"/>
      <c r="C18" s="70"/>
      <c r="D18" s="70"/>
      <c r="E18" s="70"/>
      <c r="F18" s="70"/>
      <c r="G18" s="70"/>
      <c r="H18" s="70"/>
      <c r="I18" s="70"/>
      <c r="J18" s="70"/>
      <c r="K18" s="71"/>
    </row>
    <row r="19" spans="1:11" ht="15.75" thickBot="1" x14ac:dyDescent="0.3">
      <c r="A19" s="72" t="s">
        <v>39</v>
      </c>
      <c r="B19" s="73"/>
      <c r="C19" s="73"/>
      <c r="D19" s="73"/>
      <c r="E19" s="73"/>
      <c r="F19" s="73"/>
      <c r="G19" s="73"/>
      <c r="H19" s="73"/>
      <c r="I19" s="73"/>
      <c r="J19" s="73"/>
      <c r="K19" s="74"/>
    </row>
  </sheetData>
  <mergeCells count="16">
    <mergeCell ref="A5:D5"/>
    <mergeCell ref="E5:K5"/>
    <mergeCell ref="A2:K2"/>
    <mergeCell ref="A3:D3"/>
    <mergeCell ref="E3:K3"/>
    <mergeCell ref="A4:D4"/>
    <mergeCell ref="E4:K4"/>
    <mergeCell ref="A17:K17"/>
    <mergeCell ref="A18:K18"/>
    <mergeCell ref="A19:K19"/>
    <mergeCell ref="A6:D6"/>
    <mergeCell ref="E6:K6"/>
    <mergeCell ref="A7:D7"/>
    <mergeCell ref="E7:K7"/>
    <mergeCell ref="B11:K11"/>
    <mergeCell ref="A16:K16"/>
  </mergeCells>
  <conditionalFormatting sqref="B8">
    <cfRule type="containsText" dxfId="35" priority="4" operator="containsText" text="10/12/xxxx">
      <formula>NOT(ISERROR(SEARCH("10/12/xxxx",B8)))</formula>
    </cfRule>
  </conditionalFormatting>
  <conditionalFormatting sqref="B10">
    <cfRule type="containsText" dxfId="34" priority="6" operator="containsText" text="10/12/xxxx">
      <formula>NOT(ISERROR(SEARCH("10/12/xxxx",B10)))</formula>
    </cfRule>
  </conditionalFormatting>
  <conditionalFormatting sqref="C8">
    <cfRule type="containsText" dxfId="33" priority="1" operator="containsText" text="10/12/xxxx">
      <formula>NOT(ISERROR(SEARCH("10/12/xxxx",C8)))</formula>
    </cfRule>
  </conditionalFormatting>
  <conditionalFormatting sqref="C10">
    <cfRule type="containsText" dxfId="32" priority="2" operator="containsText" text="10/12/xxxx">
      <formula>NOT(ISERROR(SEARCH("10/12/xxxx",C10)))</formula>
    </cfRule>
  </conditionalFormatting>
  <conditionalFormatting sqref="D8">
    <cfRule type="containsText" dxfId="31" priority="3" operator="containsText" text="10/12/xxxx">
      <formula>NOT(ISERROR(SEARCH("10/12/xxxx",D8)))</formula>
    </cfRule>
  </conditionalFormatting>
  <conditionalFormatting sqref="D10:K10">
    <cfRule type="containsText" dxfId="30" priority="8" operator="containsText" text="xx/xx/xxxx">
      <formula>NOT(ISERROR(SEARCH("xx/xx/xxxx",D10)))</formula>
    </cfRule>
  </conditionalFormatting>
  <conditionalFormatting sqref="E8:K8">
    <cfRule type="containsText" dxfId="29" priority="9" operator="containsText" text="10/12/xxxx">
      <formula>NOT(ISERROR(SEARCH("10/12/xxxx",E8)))</formula>
    </cfRule>
  </conditionalFormatting>
  <dataValidations count="7">
    <dataValidation allowBlank="1" showInputMessage="1" showErrorMessage="1" promptTitle="Insert Date" prompt="Please insert the date the area is available for rehabilitation" sqref="B10:C10 B8:D8" xr:uid="{C241B45F-8938-470C-8043-F6193A14D7FE}"/>
    <dataValidation allowBlank="1" showInputMessage="1" showErrorMessage="1" prompt="Please input the correct Improvement Area number (IA#)" sqref="E3:K3" xr:uid="{78DE8BAC-05C5-4C9C-BBBD-8D53FF49556A}"/>
    <dataValidation allowBlank="1" showInputMessage="1" showErrorMessage="1" promptTitle="Insert Area (ha)" prompt="Please insert the cumulative area achieved in hectares (ha) as required" sqref="B12:K14" xr:uid="{A7147E1C-60CB-4CD2-88E8-8A1ACF23DE96}"/>
    <dataValidation allowBlank="1" showInputMessage="1" showErrorMessage="1" promptTitle="Insert Date" prompt="Please insert the date the milestone is to be completed by" sqref="D10:K10" xr:uid="{23A3DCB6-0FB5-4CA4-8293-3B3EF850317F}"/>
    <dataValidation allowBlank="1" showInputMessage="1" showErrorMessage="1" promptTitle="Insert Area (ha)" prompt="Please insert the cumulative area available in hectares (ha)" sqref="B9:K9" xr:uid="{06805C3E-A6D5-45AD-B1F1-391BD4DEBED4}"/>
    <dataValidation allowBlank="1" showInputMessage="1" showErrorMessage="1" promptTitle="Insert Date" prompt="Please insert the date the area is available" sqref="E8:K8" xr:uid="{21B875A3-78FD-480E-A4FF-91219BE8D26C}"/>
    <dataValidation allowBlank="1" showInputMessage="1" showErrorMessage="1" prompt="Insert the Management Milestone number here (MM#)" sqref="A12:A14" xr:uid="{76FA30BF-8386-44CD-B9E4-3DA9F647183D}"/>
  </dataValidations>
  <pageMargins left="0.7" right="0.7" top="0.75" bottom="0.75" header="0.3" footer="0.3"/>
  <pageSetup paperSize="9" orientation="portrait" r:id="rId1"/>
  <tableParts count="2">
    <tablePart r:id="rId2"/>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6FD53-7B2E-44FC-BEB4-B8B23FB978E4}">
  <dimension ref="A1:K19"/>
  <sheetViews>
    <sheetView workbookViewId="0"/>
  </sheetViews>
  <sheetFormatPr defaultColWidth="12.140625" defaultRowHeight="15" x14ac:dyDescent="0.25"/>
  <cols>
    <col min="1" max="1" width="21.7109375" style="2" bestFit="1" customWidth="1"/>
  </cols>
  <sheetData>
    <row r="1" spans="1:11" ht="21.75" thickBot="1" x14ac:dyDescent="0.4">
      <c r="A1" s="22" t="s">
        <v>60</v>
      </c>
    </row>
    <row r="2" spans="1:11" ht="23.25" customHeight="1" thickBot="1" x14ac:dyDescent="0.35">
      <c r="A2" s="65" t="s">
        <v>25</v>
      </c>
      <c r="B2" s="66"/>
      <c r="C2" s="66"/>
      <c r="D2" s="66"/>
      <c r="E2" s="66"/>
      <c r="F2" s="66"/>
      <c r="G2" s="66"/>
      <c r="H2" s="66"/>
      <c r="I2" s="66"/>
      <c r="J2" s="66"/>
      <c r="K2" s="67"/>
    </row>
    <row r="3" spans="1:11" ht="15.95" customHeight="1" thickBot="1" x14ac:dyDescent="0.3">
      <c r="A3" s="63" t="s">
        <v>16</v>
      </c>
      <c r="B3" s="63"/>
      <c r="C3" s="63"/>
      <c r="D3" s="63"/>
      <c r="E3" s="64" t="s">
        <v>14</v>
      </c>
      <c r="F3" s="64"/>
      <c r="G3" s="64"/>
      <c r="H3" s="64"/>
      <c r="I3" s="64"/>
      <c r="J3" s="64"/>
      <c r="K3" s="64"/>
    </row>
    <row r="4" spans="1:11" ht="60" customHeight="1" thickBot="1" x14ac:dyDescent="0.3">
      <c r="A4" s="63" t="s">
        <v>1</v>
      </c>
      <c r="B4" s="63"/>
      <c r="C4" s="63"/>
      <c r="D4" s="63"/>
      <c r="E4" s="68" t="s">
        <v>89</v>
      </c>
      <c r="F4" s="64"/>
      <c r="G4" s="64"/>
      <c r="H4" s="64"/>
      <c r="I4" s="64"/>
      <c r="J4" s="64"/>
      <c r="K4" s="64"/>
    </row>
    <row r="5" spans="1:11" ht="15.95" customHeight="1" thickBot="1" x14ac:dyDescent="0.3">
      <c r="A5" s="63" t="s">
        <v>17</v>
      </c>
      <c r="B5" s="63"/>
      <c r="C5" s="63"/>
      <c r="D5" s="63"/>
      <c r="E5" s="64">
        <v>213</v>
      </c>
      <c r="F5" s="64"/>
      <c r="G5" s="64"/>
      <c r="H5" s="64"/>
      <c r="I5" s="64"/>
      <c r="J5" s="64"/>
      <c r="K5" s="64"/>
    </row>
    <row r="6" spans="1:11" ht="32.1" customHeight="1" thickBot="1" x14ac:dyDescent="0.3">
      <c r="A6" s="75" t="s">
        <v>51</v>
      </c>
      <c r="B6" s="63"/>
      <c r="C6" s="63"/>
      <c r="D6" s="63"/>
      <c r="E6" s="76">
        <v>47827</v>
      </c>
      <c r="F6" s="64"/>
      <c r="G6" s="64"/>
      <c r="H6" s="64"/>
      <c r="I6" s="64"/>
      <c r="J6" s="64"/>
      <c r="K6" s="64"/>
    </row>
    <row r="7" spans="1:11" ht="15.95" customHeight="1" thickBot="1" x14ac:dyDescent="0.3">
      <c r="A7" s="63" t="s">
        <v>18</v>
      </c>
      <c r="B7" s="63"/>
      <c r="C7" s="63"/>
      <c r="D7" s="63"/>
      <c r="E7" s="64" t="s">
        <v>54</v>
      </c>
      <c r="F7" s="64"/>
      <c r="G7" s="64"/>
      <c r="H7" s="64"/>
      <c r="I7" s="64"/>
      <c r="J7" s="64"/>
      <c r="K7" s="64"/>
    </row>
    <row r="8" spans="1:11" ht="30.95" customHeight="1" thickBot="1" x14ac:dyDescent="0.3">
      <c r="A8" s="3" t="s">
        <v>2</v>
      </c>
      <c r="B8" s="5">
        <v>47827</v>
      </c>
      <c r="C8" s="5">
        <v>51480</v>
      </c>
      <c r="D8" s="5">
        <v>53306</v>
      </c>
      <c r="E8" s="5">
        <v>55132</v>
      </c>
      <c r="F8" s="5">
        <v>58785</v>
      </c>
      <c r="G8" s="5">
        <v>60611</v>
      </c>
      <c r="H8" s="5"/>
      <c r="I8" s="5"/>
      <c r="J8" s="5"/>
      <c r="K8" s="5"/>
    </row>
    <row r="9" spans="1:11" ht="30.95" customHeight="1" thickBot="1" x14ac:dyDescent="0.3">
      <c r="A9" s="3" t="s">
        <v>19</v>
      </c>
      <c r="B9" s="13">
        <v>90</v>
      </c>
      <c r="C9" s="13">
        <v>153</v>
      </c>
      <c r="D9" s="13">
        <v>213</v>
      </c>
      <c r="E9" s="13">
        <v>213</v>
      </c>
      <c r="F9" s="13">
        <v>213</v>
      </c>
      <c r="G9" s="13">
        <v>213</v>
      </c>
      <c r="H9" s="13"/>
      <c r="I9" s="13"/>
      <c r="J9" s="6"/>
      <c r="K9" s="7"/>
    </row>
    <row r="10" spans="1:11" ht="30.95" customHeight="1" thickBot="1" x14ac:dyDescent="0.3">
      <c r="A10" s="4" t="s">
        <v>3</v>
      </c>
      <c r="B10" s="5">
        <v>51480</v>
      </c>
      <c r="C10" s="5">
        <v>53306</v>
      </c>
      <c r="D10" s="5">
        <v>55132</v>
      </c>
      <c r="E10" s="5">
        <v>56958</v>
      </c>
      <c r="F10" s="5">
        <v>60611</v>
      </c>
      <c r="G10" s="5">
        <v>62437</v>
      </c>
      <c r="H10" s="5"/>
      <c r="I10" s="5"/>
      <c r="J10" s="8"/>
      <c r="K10" s="8"/>
    </row>
    <row r="11" spans="1:11" ht="15.75" thickBot="1" x14ac:dyDescent="0.3">
      <c r="A11" s="1" t="s">
        <v>4</v>
      </c>
      <c r="B11" s="77" t="s">
        <v>5</v>
      </c>
      <c r="C11" s="78"/>
      <c r="D11" s="78"/>
      <c r="E11" s="78"/>
      <c r="F11" s="78"/>
      <c r="G11" s="78"/>
      <c r="H11" s="78"/>
      <c r="I11" s="78"/>
      <c r="J11" s="78"/>
      <c r="K11" s="79"/>
    </row>
    <row r="12" spans="1:11" ht="29.45" customHeight="1" thickBot="1" x14ac:dyDescent="0.3">
      <c r="A12" s="23" t="s">
        <v>63</v>
      </c>
      <c r="B12" s="9">
        <v>90</v>
      </c>
      <c r="C12" s="9">
        <f t="shared" ref="C12:C13" si="0">90+63</f>
        <v>153</v>
      </c>
      <c r="D12" s="9">
        <f t="shared" ref="D12:D13" si="1">90+63+60</f>
        <v>213</v>
      </c>
      <c r="E12" s="9"/>
      <c r="F12" s="9"/>
      <c r="G12" s="9"/>
      <c r="H12" s="9"/>
      <c r="I12" s="9"/>
      <c r="J12" s="9"/>
      <c r="K12" s="10"/>
    </row>
    <row r="13" spans="1:11" ht="30.75" thickBot="1" x14ac:dyDescent="0.3">
      <c r="A13" s="23" t="s">
        <v>64</v>
      </c>
      <c r="B13" s="9">
        <v>90</v>
      </c>
      <c r="C13" s="9">
        <f t="shared" si="0"/>
        <v>153</v>
      </c>
      <c r="D13" s="9">
        <f t="shared" si="1"/>
        <v>213</v>
      </c>
      <c r="E13" s="9"/>
      <c r="F13" s="9"/>
      <c r="G13" s="9"/>
      <c r="H13" s="9"/>
      <c r="I13" s="9"/>
      <c r="J13" s="9"/>
      <c r="K13" s="10"/>
    </row>
    <row r="14" spans="1:11" ht="45.75" thickBot="1" x14ac:dyDescent="0.3">
      <c r="A14" s="23" t="s">
        <v>65</v>
      </c>
      <c r="B14" s="11"/>
      <c r="C14" s="11"/>
      <c r="D14" s="11"/>
      <c r="E14" s="11">
        <v>90</v>
      </c>
      <c r="F14" s="9">
        <f t="shared" ref="F14" si="2">90+63</f>
        <v>153</v>
      </c>
      <c r="G14" s="9">
        <f t="shared" ref="G14" si="3">90+63+60</f>
        <v>213</v>
      </c>
      <c r="H14" s="11"/>
      <c r="I14" s="11"/>
      <c r="J14" s="11"/>
      <c r="K14" s="12"/>
    </row>
    <row r="15" spans="1:11" ht="15.75" thickBot="1" x14ac:dyDescent="0.3"/>
    <row r="16" spans="1:11" x14ac:dyDescent="0.25">
      <c r="A16" s="80" t="s">
        <v>35</v>
      </c>
      <c r="B16" s="81"/>
      <c r="C16" s="81"/>
      <c r="D16" s="81"/>
      <c r="E16" s="81"/>
      <c r="F16" s="81"/>
      <c r="G16" s="81"/>
      <c r="H16" s="81"/>
      <c r="I16" s="81"/>
      <c r="J16" s="81"/>
      <c r="K16" s="82"/>
    </row>
    <row r="17" spans="1:11" x14ac:dyDescent="0.25">
      <c r="A17" s="69" t="s">
        <v>36</v>
      </c>
      <c r="B17" s="70"/>
      <c r="C17" s="70"/>
      <c r="D17" s="70"/>
      <c r="E17" s="70"/>
      <c r="F17" s="70"/>
      <c r="G17" s="70"/>
      <c r="H17" s="70"/>
      <c r="I17" s="70"/>
      <c r="J17" s="70"/>
      <c r="K17" s="71"/>
    </row>
    <row r="18" spans="1:11" x14ac:dyDescent="0.25">
      <c r="A18" s="69" t="s">
        <v>37</v>
      </c>
      <c r="B18" s="70"/>
      <c r="C18" s="70"/>
      <c r="D18" s="70"/>
      <c r="E18" s="70"/>
      <c r="F18" s="70"/>
      <c r="G18" s="70"/>
      <c r="H18" s="70"/>
      <c r="I18" s="70"/>
      <c r="J18" s="70"/>
      <c r="K18" s="71"/>
    </row>
    <row r="19" spans="1:11" ht="15.75" thickBot="1" x14ac:dyDescent="0.3">
      <c r="A19" s="72" t="s">
        <v>39</v>
      </c>
      <c r="B19" s="73"/>
      <c r="C19" s="73"/>
      <c r="D19" s="73"/>
      <c r="E19" s="73"/>
      <c r="F19" s="73"/>
      <c r="G19" s="73"/>
      <c r="H19" s="73"/>
      <c r="I19" s="73"/>
      <c r="J19" s="73"/>
      <c r="K19" s="74"/>
    </row>
  </sheetData>
  <mergeCells count="16">
    <mergeCell ref="A17:K17"/>
    <mergeCell ref="A18:K18"/>
    <mergeCell ref="A19:K19"/>
    <mergeCell ref="A6:D6"/>
    <mergeCell ref="E6:K6"/>
    <mergeCell ref="A7:D7"/>
    <mergeCell ref="E7:K7"/>
    <mergeCell ref="B11:K11"/>
    <mergeCell ref="A16:K16"/>
    <mergeCell ref="A5:D5"/>
    <mergeCell ref="E5:K5"/>
    <mergeCell ref="A2:K2"/>
    <mergeCell ref="A3:D3"/>
    <mergeCell ref="E3:K3"/>
    <mergeCell ref="A4:D4"/>
    <mergeCell ref="E4:K4"/>
  </mergeCells>
  <conditionalFormatting sqref="B8">
    <cfRule type="containsText" dxfId="28" priority="4" operator="containsText" text="10/12/xxxx">
      <formula>NOT(ISERROR(SEARCH("10/12/xxxx",B8)))</formula>
    </cfRule>
  </conditionalFormatting>
  <conditionalFormatting sqref="B10">
    <cfRule type="containsText" dxfId="27" priority="1" operator="containsText" text="10/12/xxxx">
      <formula>NOT(ISERROR(SEARCH("10/12/xxxx",B10)))</formula>
    </cfRule>
  </conditionalFormatting>
  <conditionalFormatting sqref="C8">
    <cfRule type="containsText" dxfId="26" priority="7" operator="containsText" text="10/12/xxxx">
      <formula>NOT(ISERROR(SEARCH("10/12/xxxx",C8)))</formula>
    </cfRule>
  </conditionalFormatting>
  <conditionalFormatting sqref="C10">
    <cfRule type="containsText" dxfId="25" priority="11" operator="containsText" text="10/12/xxxx">
      <formula>NOT(ISERROR(SEARCH("10/12/xxxx",C10)))</formula>
    </cfRule>
  </conditionalFormatting>
  <conditionalFormatting sqref="D8">
    <cfRule type="containsText" dxfId="24" priority="6" operator="containsText" text="10/12/xxxx">
      <formula>NOT(ISERROR(SEARCH("10/12/xxxx",D8)))</formula>
    </cfRule>
  </conditionalFormatting>
  <conditionalFormatting sqref="D10">
    <cfRule type="containsText" dxfId="23" priority="10" operator="containsText" text="10/12/xxxx">
      <formula>NOT(ISERROR(SEARCH("10/12/xxxx",D10)))</formula>
    </cfRule>
  </conditionalFormatting>
  <conditionalFormatting sqref="E8">
    <cfRule type="containsText" dxfId="22" priority="5" operator="containsText" text="10/12/xxxx">
      <formula>NOT(ISERROR(SEARCH("10/12/xxxx",E8)))</formula>
    </cfRule>
  </conditionalFormatting>
  <conditionalFormatting sqref="E10">
    <cfRule type="containsText" dxfId="21" priority="9" operator="containsText" text="10/12/xxxx">
      <formula>NOT(ISERROR(SEARCH("10/12/xxxx",E10)))</formula>
    </cfRule>
  </conditionalFormatting>
  <conditionalFormatting sqref="F8">
    <cfRule type="containsText" dxfId="20" priority="3" operator="containsText" text="10/12/xxxx">
      <formula>NOT(ISERROR(SEARCH("10/12/xxxx",F8)))</formula>
    </cfRule>
  </conditionalFormatting>
  <conditionalFormatting sqref="G8">
    <cfRule type="containsText" dxfId="19" priority="2" operator="containsText" text="10/12/xxxx">
      <formula>NOT(ISERROR(SEARCH("10/12/xxxx",G8)))</formula>
    </cfRule>
  </conditionalFormatting>
  <conditionalFormatting sqref="H8">
    <cfRule type="containsText" dxfId="18" priority="8" operator="containsText" text="10/12/xxxx">
      <formula>NOT(ISERROR(SEARCH("10/12/xxxx",H8)))</formula>
    </cfRule>
  </conditionalFormatting>
  <conditionalFormatting sqref="H10">
    <cfRule type="containsText" dxfId="17" priority="12" operator="containsText" text="10/12/xxxx">
      <formula>NOT(ISERROR(SEARCH("10/12/xxxx",H10)))</formula>
    </cfRule>
  </conditionalFormatting>
  <conditionalFormatting sqref="I8">
    <cfRule type="containsText" dxfId="16" priority="14" operator="containsText" text="10/12/xxxx">
      <formula>NOT(ISERROR(SEARCH("10/12/xxxx",I8)))</formula>
    </cfRule>
  </conditionalFormatting>
  <conditionalFormatting sqref="J8:K8 F10:G10 I10">
    <cfRule type="containsText" dxfId="15" priority="21" operator="containsText" text="10/12/xxxx">
      <formula>NOT(ISERROR(SEARCH("10/12/xxxx",F8)))</formula>
    </cfRule>
  </conditionalFormatting>
  <conditionalFormatting sqref="J10:K10">
    <cfRule type="containsText" dxfId="14" priority="20" operator="containsText" text="xx/xx/xxxx">
      <formula>NOT(ISERROR(SEARCH("xx/xx/xxxx",J10)))</formula>
    </cfRule>
  </conditionalFormatting>
  <dataValidations count="7">
    <dataValidation allowBlank="1" showInputMessage="1" showErrorMessage="1" prompt="Insert the Management Milestone number here (MM#)" sqref="A12:A14" xr:uid="{3A874822-4503-4AA9-AB22-504763E64861}"/>
    <dataValidation allowBlank="1" showInputMessage="1" showErrorMessage="1" promptTitle="Insert Date" prompt="Please insert the date the area is available" sqref="J8:K8" xr:uid="{C15BCCBD-F16C-4BFF-BFC7-4B77F2A65AA6}"/>
    <dataValidation allowBlank="1" showInputMessage="1" showErrorMessage="1" promptTitle="Insert Date" prompt="Please insert the date the milestone is to be completed by" sqref="J10:K10" xr:uid="{D3BFC551-3787-4ACE-9991-3BAE3FCFC1A3}"/>
    <dataValidation allowBlank="1" showInputMessage="1" showErrorMessage="1" prompt="Please input the correct Improvement Area number (IA#)" sqref="E3:K3" xr:uid="{AF1CDE44-29D1-4A99-A189-0785BAB1BFD4}"/>
    <dataValidation allowBlank="1" showInputMessage="1" showErrorMessage="1" promptTitle="Insert Area (ha)" prompt="Please insert the cumulative area available in hectares (ha)" sqref="B9:K9" xr:uid="{E6A36AD1-E1AD-44BB-8F1B-0C15ED146F61}"/>
    <dataValidation allowBlank="1" showInputMessage="1" showErrorMessage="1" promptTitle="Insert Date" prompt="Please insert the date the area is available for rehabilitation" sqref="B8:I8 B10:I10" xr:uid="{DA616EE4-CC4F-4508-9B48-486899D0A47F}"/>
    <dataValidation allowBlank="1" showInputMessage="1" showErrorMessage="1" promptTitle="Insert Area (ha)" prompt="Please insert the cumulative area achieved in hectares (ha) as required" sqref="B12:K14" xr:uid="{AD55C7BB-2CDF-45CE-B2D1-833CC842086D}"/>
  </dataValidations>
  <pageMargins left="0.7" right="0.7" top="0.75" bottom="0.75" header="0.3" footer="0.3"/>
  <pageSetup paperSize="9" orientation="portrait" r:id="rId1"/>
  <ignoredErrors>
    <ignoredError sqref="C14:D14 F12:G13" calculatedColumn="1"/>
  </ignoredErrors>
  <tableParts count="2">
    <tablePart r:id="rId2"/>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862DA-262F-4200-B3B2-C9B49391F760}">
  <dimension ref="A1:K19"/>
  <sheetViews>
    <sheetView workbookViewId="0">
      <selection activeCell="G10" sqref="G10"/>
    </sheetView>
  </sheetViews>
  <sheetFormatPr defaultColWidth="12.140625" defaultRowHeight="15" x14ac:dyDescent="0.25"/>
  <cols>
    <col min="1" max="1" width="21.7109375" style="2" bestFit="1" customWidth="1"/>
  </cols>
  <sheetData>
    <row r="1" spans="1:11" ht="21.75" thickBot="1" x14ac:dyDescent="0.4">
      <c r="A1" s="22" t="s">
        <v>58</v>
      </c>
    </row>
    <row r="2" spans="1:11" ht="23.25" customHeight="1" thickBot="1" x14ac:dyDescent="0.35">
      <c r="A2" s="65" t="s">
        <v>25</v>
      </c>
      <c r="B2" s="66"/>
      <c r="C2" s="66"/>
      <c r="D2" s="66"/>
      <c r="E2" s="66"/>
      <c r="F2" s="66"/>
      <c r="G2" s="66"/>
      <c r="H2" s="66"/>
      <c r="I2" s="66"/>
      <c r="J2" s="66"/>
      <c r="K2" s="67"/>
    </row>
    <row r="3" spans="1:11" ht="15.95" customHeight="1" thickBot="1" x14ac:dyDescent="0.3">
      <c r="A3" s="63" t="s">
        <v>16</v>
      </c>
      <c r="B3" s="63"/>
      <c r="C3" s="63"/>
      <c r="D3" s="63"/>
      <c r="E3" s="64" t="s">
        <v>14</v>
      </c>
      <c r="F3" s="64"/>
      <c r="G3" s="64"/>
      <c r="H3" s="64"/>
      <c r="I3" s="64"/>
      <c r="J3" s="64"/>
      <c r="K3" s="64"/>
    </row>
    <row r="4" spans="1:11" ht="58.15" customHeight="1" thickBot="1" x14ac:dyDescent="0.3">
      <c r="A4" s="63" t="s">
        <v>1</v>
      </c>
      <c r="B4" s="63"/>
      <c r="C4" s="63"/>
      <c r="D4" s="63"/>
      <c r="E4" s="68" t="s">
        <v>90</v>
      </c>
      <c r="F4" s="64"/>
      <c r="G4" s="64"/>
      <c r="H4" s="64"/>
      <c r="I4" s="64"/>
      <c r="J4" s="64"/>
      <c r="K4" s="64"/>
    </row>
    <row r="5" spans="1:11" ht="15.95" customHeight="1" thickBot="1" x14ac:dyDescent="0.3">
      <c r="A5" s="63" t="s">
        <v>17</v>
      </c>
      <c r="B5" s="63"/>
      <c r="C5" s="63"/>
      <c r="D5" s="63"/>
      <c r="E5" s="64">
        <v>447</v>
      </c>
      <c r="F5" s="64"/>
      <c r="G5" s="64"/>
      <c r="H5" s="64"/>
      <c r="I5" s="64"/>
      <c r="J5" s="64"/>
      <c r="K5" s="64"/>
    </row>
    <row r="6" spans="1:11" ht="32.1" customHeight="1" thickBot="1" x14ac:dyDescent="0.3">
      <c r="A6" s="75" t="s">
        <v>51</v>
      </c>
      <c r="B6" s="63"/>
      <c r="C6" s="63"/>
      <c r="D6" s="63"/>
      <c r="E6" s="76">
        <v>55132</v>
      </c>
      <c r="F6" s="64"/>
      <c r="G6" s="64"/>
      <c r="H6" s="64"/>
      <c r="I6" s="64"/>
      <c r="J6" s="64"/>
      <c r="K6" s="64"/>
    </row>
    <row r="7" spans="1:11" ht="15.95" customHeight="1" thickBot="1" x14ac:dyDescent="0.3">
      <c r="A7" s="63" t="s">
        <v>18</v>
      </c>
      <c r="B7" s="63"/>
      <c r="C7" s="63"/>
      <c r="D7" s="63"/>
      <c r="E7" s="64" t="s">
        <v>54</v>
      </c>
      <c r="F7" s="64"/>
      <c r="G7" s="64"/>
      <c r="H7" s="64"/>
      <c r="I7" s="64"/>
      <c r="J7" s="64"/>
      <c r="K7" s="64"/>
    </row>
    <row r="8" spans="1:11" ht="30.95" customHeight="1" thickBot="1" x14ac:dyDescent="0.3">
      <c r="A8" s="3" t="s">
        <v>2</v>
      </c>
      <c r="B8" s="5">
        <v>55132</v>
      </c>
      <c r="C8" s="5">
        <v>56958</v>
      </c>
      <c r="D8" s="5">
        <v>58785</v>
      </c>
      <c r="E8" s="5"/>
      <c r="F8" s="5"/>
      <c r="G8" s="5"/>
      <c r="H8" s="5"/>
      <c r="I8" s="5"/>
      <c r="J8" s="5"/>
      <c r="K8" s="5"/>
    </row>
    <row r="9" spans="1:11" ht="30.95" customHeight="1" thickBot="1" x14ac:dyDescent="0.3">
      <c r="A9" s="3" t="s">
        <v>19</v>
      </c>
      <c r="B9" s="13">
        <f>259+32</f>
        <v>291</v>
      </c>
      <c r="C9" s="13">
        <f>259+32+156</f>
        <v>447</v>
      </c>
      <c r="D9" s="13">
        <f>259+32+156</f>
        <v>447</v>
      </c>
      <c r="E9" s="13"/>
      <c r="F9" s="13"/>
      <c r="G9" s="13"/>
      <c r="H9" s="13"/>
      <c r="I9" s="13"/>
      <c r="J9" s="6"/>
      <c r="K9" s="7"/>
    </row>
    <row r="10" spans="1:11" ht="30.95" customHeight="1" thickBot="1" x14ac:dyDescent="0.3">
      <c r="A10" s="4" t="s">
        <v>3</v>
      </c>
      <c r="B10" s="5">
        <v>56958</v>
      </c>
      <c r="C10" s="5">
        <v>58785</v>
      </c>
      <c r="D10" s="5">
        <v>64263</v>
      </c>
      <c r="E10" s="5"/>
      <c r="F10" s="5"/>
      <c r="G10" s="5"/>
      <c r="H10" s="5"/>
      <c r="I10" s="5"/>
      <c r="J10" s="8"/>
      <c r="K10" s="8"/>
    </row>
    <row r="11" spans="1:11" ht="15.75" thickBot="1" x14ac:dyDescent="0.3">
      <c r="A11" s="1" t="s">
        <v>4</v>
      </c>
      <c r="B11" s="77" t="s">
        <v>5</v>
      </c>
      <c r="C11" s="78"/>
      <c r="D11" s="78"/>
      <c r="E11" s="78"/>
      <c r="F11" s="78"/>
      <c r="G11" s="78"/>
      <c r="H11" s="78"/>
      <c r="I11" s="78"/>
      <c r="J11" s="78"/>
      <c r="K11" s="79"/>
    </row>
    <row r="12" spans="1:11" ht="29.45" customHeight="1" thickBot="1" x14ac:dyDescent="0.3">
      <c r="A12" s="23" t="s">
        <v>63</v>
      </c>
      <c r="B12" s="9">
        <f t="shared" ref="B12:B13" si="0">259+32</f>
        <v>291</v>
      </c>
      <c r="C12" s="11">
        <v>447</v>
      </c>
      <c r="D12" s="9"/>
      <c r="E12" s="9"/>
      <c r="F12" s="9"/>
      <c r="G12" s="9"/>
      <c r="H12" s="9"/>
      <c r="I12" s="9"/>
      <c r="J12" s="9"/>
      <c r="K12" s="10"/>
    </row>
    <row r="13" spans="1:11" ht="30.75" thickBot="1" x14ac:dyDescent="0.3">
      <c r="A13" s="23" t="s">
        <v>64</v>
      </c>
      <c r="B13" s="9">
        <f t="shared" si="0"/>
        <v>291</v>
      </c>
      <c r="C13" s="11">
        <v>447</v>
      </c>
      <c r="D13" s="9"/>
      <c r="E13" s="9"/>
      <c r="F13" s="9"/>
      <c r="G13" s="9"/>
      <c r="H13" s="9"/>
      <c r="I13" s="9"/>
      <c r="J13" s="9"/>
      <c r="K13" s="10"/>
    </row>
    <row r="14" spans="1:11" ht="45.75" thickBot="1" x14ac:dyDescent="0.3">
      <c r="A14" s="23" t="s">
        <v>65</v>
      </c>
      <c r="B14" s="11"/>
      <c r="C14" s="11"/>
      <c r="D14" s="11">
        <v>447</v>
      </c>
      <c r="E14" s="11"/>
      <c r="F14" s="9"/>
      <c r="G14" s="9"/>
      <c r="H14" s="11"/>
      <c r="I14" s="11"/>
      <c r="J14" s="11"/>
      <c r="K14" s="12"/>
    </row>
    <row r="15" spans="1:11" ht="15.75" thickBot="1" x14ac:dyDescent="0.3"/>
    <row r="16" spans="1:11" x14ac:dyDescent="0.25">
      <c r="A16" s="80" t="s">
        <v>35</v>
      </c>
      <c r="B16" s="81"/>
      <c r="C16" s="81"/>
      <c r="D16" s="81"/>
      <c r="E16" s="81"/>
      <c r="F16" s="81"/>
      <c r="G16" s="81"/>
      <c r="H16" s="81"/>
      <c r="I16" s="81"/>
      <c r="J16" s="81"/>
      <c r="K16" s="82"/>
    </row>
    <row r="17" spans="1:11" x14ac:dyDescent="0.25">
      <c r="A17" s="69" t="s">
        <v>36</v>
      </c>
      <c r="B17" s="70"/>
      <c r="C17" s="70"/>
      <c r="D17" s="70"/>
      <c r="E17" s="70"/>
      <c r="F17" s="70"/>
      <c r="G17" s="70"/>
      <c r="H17" s="70"/>
      <c r="I17" s="70"/>
      <c r="J17" s="70"/>
      <c r="K17" s="71"/>
    </row>
    <row r="18" spans="1:11" x14ac:dyDescent="0.25">
      <c r="A18" s="69" t="s">
        <v>37</v>
      </c>
      <c r="B18" s="70"/>
      <c r="C18" s="70"/>
      <c r="D18" s="70"/>
      <c r="E18" s="70"/>
      <c r="F18" s="70"/>
      <c r="G18" s="70"/>
      <c r="H18" s="70"/>
      <c r="I18" s="70"/>
      <c r="J18" s="70"/>
      <c r="K18" s="71"/>
    </row>
    <row r="19" spans="1:11" ht="15.75" thickBot="1" x14ac:dyDescent="0.3">
      <c r="A19" s="72" t="s">
        <v>39</v>
      </c>
      <c r="B19" s="73"/>
      <c r="C19" s="73"/>
      <c r="D19" s="73"/>
      <c r="E19" s="73"/>
      <c r="F19" s="73"/>
      <c r="G19" s="73"/>
      <c r="H19" s="73"/>
      <c r="I19" s="73"/>
      <c r="J19" s="73"/>
      <c r="K19" s="74"/>
    </row>
  </sheetData>
  <mergeCells count="16">
    <mergeCell ref="A5:D5"/>
    <mergeCell ref="E5:K5"/>
    <mergeCell ref="A2:K2"/>
    <mergeCell ref="A3:D3"/>
    <mergeCell ref="E3:K3"/>
    <mergeCell ref="A4:D4"/>
    <mergeCell ref="E4:K4"/>
    <mergeCell ref="A17:K17"/>
    <mergeCell ref="A18:K18"/>
    <mergeCell ref="A19:K19"/>
    <mergeCell ref="A6:D6"/>
    <mergeCell ref="E6:K6"/>
    <mergeCell ref="A7:D7"/>
    <mergeCell ref="E7:K7"/>
    <mergeCell ref="B11:K11"/>
    <mergeCell ref="A16:K16"/>
  </mergeCells>
  <conditionalFormatting sqref="B8">
    <cfRule type="containsText" dxfId="13" priority="6" operator="containsText" text="10/12/xxxx">
      <formula>NOT(ISERROR(SEARCH("10/12/xxxx",B8)))</formula>
    </cfRule>
  </conditionalFormatting>
  <conditionalFormatting sqref="B10:C10">
    <cfRule type="containsText" dxfId="12" priority="7" operator="containsText" text="10/12/xxxx">
      <formula>NOT(ISERROR(SEARCH("10/12/xxxx",B10)))</formula>
    </cfRule>
  </conditionalFormatting>
  <conditionalFormatting sqref="C8">
    <cfRule type="containsText" dxfId="11" priority="2" operator="containsText" text="10/12/xxxx">
      <formula>NOT(ISERROR(SEARCH("10/12/xxxx",C8)))</formula>
    </cfRule>
  </conditionalFormatting>
  <conditionalFormatting sqref="D8">
    <cfRule type="containsText" dxfId="10" priority="1" operator="containsText" text="10/12/xxxx">
      <formula>NOT(ISERROR(SEARCH("10/12/xxxx",D8)))</formula>
    </cfRule>
  </conditionalFormatting>
  <conditionalFormatting sqref="D10">
    <cfRule type="containsText" dxfId="9" priority="4" operator="containsText" text="10/12/xxxx">
      <formula>NOT(ISERROR(SEARCH("10/12/xxxx",D10)))</formula>
    </cfRule>
  </conditionalFormatting>
  <conditionalFormatting sqref="E8">
    <cfRule type="containsText" dxfId="8" priority="12" operator="containsText" text="10/12/xxxx">
      <formula>NOT(ISERROR(SEARCH("10/12/xxxx",E8)))</formula>
    </cfRule>
  </conditionalFormatting>
  <conditionalFormatting sqref="E10">
    <cfRule type="containsText" dxfId="7" priority="16" operator="containsText" text="10/12/xxxx">
      <formula>NOT(ISERROR(SEARCH("10/12/xxxx",E10)))</formula>
    </cfRule>
  </conditionalFormatting>
  <conditionalFormatting sqref="F8">
    <cfRule type="containsText" dxfId="6" priority="10" operator="containsText" text="10/12/xxxx">
      <formula>NOT(ISERROR(SEARCH("10/12/xxxx",F8)))</formula>
    </cfRule>
  </conditionalFormatting>
  <conditionalFormatting sqref="G8">
    <cfRule type="containsText" dxfId="5" priority="9" operator="containsText" text="10/12/xxxx">
      <formula>NOT(ISERROR(SEARCH("10/12/xxxx",G8)))</formula>
    </cfRule>
  </conditionalFormatting>
  <conditionalFormatting sqref="H8">
    <cfRule type="containsText" dxfId="4" priority="15" operator="containsText" text="10/12/xxxx">
      <formula>NOT(ISERROR(SEARCH("10/12/xxxx",H8)))</formula>
    </cfRule>
  </conditionalFormatting>
  <conditionalFormatting sqref="H10">
    <cfRule type="containsText" dxfId="3" priority="19" operator="containsText" text="10/12/xxxx">
      <formula>NOT(ISERROR(SEARCH("10/12/xxxx",H10)))</formula>
    </cfRule>
  </conditionalFormatting>
  <conditionalFormatting sqref="I8">
    <cfRule type="containsText" dxfId="2" priority="20" operator="containsText" text="10/12/xxxx">
      <formula>NOT(ISERROR(SEARCH("10/12/xxxx",I8)))</formula>
    </cfRule>
  </conditionalFormatting>
  <conditionalFormatting sqref="J8:K8 F10:G10 I10">
    <cfRule type="containsText" dxfId="1" priority="22" operator="containsText" text="10/12/xxxx">
      <formula>NOT(ISERROR(SEARCH("10/12/xxxx",F8)))</formula>
    </cfRule>
  </conditionalFormatting>
  <conditionalFormatting sqref="J10:K10">
    <cfRule type="containsText" dxfId="0" priority="21" operator="containsText" text="xx/xx/xxxx">
      <formula>NOT(ISERROR(SEARCH("xx/xx/xxxx",J10)))</formula>
    </cfRule>
  </conditionalFormatting>
  <dataValidations count="7">
    <dataValidation allowBlank="1" showInputMessage="1" showErrorMessage="1" prompt="Please input the correct Improvement Area number (IA#)" sqref="E3:K3" xr:uid="{AEF8B925-A9F6-47D4-8070-BD9CFD2CE857}"/>
    <dataValidation allowBlank="1" showInputMessage="1" showErrorMessage="1" promptTitle="Insert Date" prompt="Please insert the date the milestone is to be completed by" sqref="J10:K10" xr:uid="{C8FBDC92-4D09-4260-8907-FBB51FEDEFDC}"/>
    <dataValidation allowBlank="1" showInputMessage="1" showErrorMessage="1" promptTitle="Insert Date" prompt="Please insert the date the area is available" sqref="J8:K8" xr:uid="{35646F4E-0E89-455D-A855-9C81D4480CA2}"/>
    <dataValidation allowBlank="1" showInputMessage="1" showErrorMessage="1" prompt="Insert the Management Milestone number here (MM#)" sqref="A12:A14" xr:uid="{AD684288-B18A-49E2-BFEB-14579ABF5F4A}"/>
    <dataValidation allowBlank="1" showInputMessage="1" showErrorMessage="1" promptTitle="Insert Date" prompt="Please insert the date the area is available for rehabilitation" sqref="B10:I10 B8:I8" xr:uid="{D41EAED0-19F5-4706-B68E-2FA045DBAB48}"/>
    <dataValidation allowBlank="1" showInputMessage="1" showErrorMessage="1" promptTitle="Insert Area (ha)" prompt="Please insert the cumulative area available in hectares (ha)" sqref="B9:K9" xr:uid="{1F023C82-69A7-490D-88D4-FD3C9F1CF5F9}"/>
    <dataValidation allowBlank="1" showInputMessage="1" showErrorMessage="1" promptTitle="Insert Area (ha)" prompt="Please insert the cumulative area achieved in hectares (ha) as required" sqref="B14 D14:K14 B12:K13" xr:uid="{C25D4F6F-FD4F-4F2C-894A-90A3FE96B3D3}"/>
  </dataValidations>
  <pageMargins left="0.7" right="0.7" top="0.75" bottom="0.75" header="0.3" footer="0.3"/>
  <pageSetup paperSize="9" orientation="portrait" r:id="rId1"/>
  <ignoredErrors>
    <ignoredError sqref="B14" calculatedColumn="1"/>
  </ignoredErrors>
  <tableParts count="2">
    <tablePart r:id="rId2"/>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DCF6B-8D89-40EC-A81C-0ED57150AB0F}">
  <sheetPr>
    <tabColor rgb="FFFF0000"/>
  </sheetPr>
  <dimension ref="A1:C219"/>
  <sheetViews>
    <sheetView tabSelected="1" workbookViewId="0">
      <selection activeCell="B197" sqref="B197:B212"/>
    </sheetView>
  </sheetViews>
  <sheetFormatPr defaultRowHeight="15" x14ac:dyDescent="0.25"/>
  <cols>
    <col min="2" max="2" width="59.28515625" style="2" bestFit="1" customWidth="1"/>
    <col min="3" max="3" width="185.5703125" style="53" customWidth="1"/>
  </cols>
  <sheetData>
    <row r="1" spans="1:3" ht="15.75" thickBot="1" x14ac:dyDescent="0.3">
      <c r="A1" s="37" t="s">
        <v>6</v>
      </c>
      <c r="B1" s="38" t="s">
        <v>7</v>
      </c>
      <c r="C1" s="39" t="s">
        <v>8</v>
      </c>
    </row>
    <row r="2" spans="1:3" ht="25.5" x14ac:dyDescent="0.25">
      <c r="A2" s="110" t="s">
        <v>9</v>
      </c>
      <c r="B2" s="112" t="s">
        <v>91</v>
      </c>
      <c r="C2" s="29" t="s">
        <v>92</v>
      </c>
    </row>
    <row r="3" spans="1:3" x14ac:dyDescent="0.25">
      <c r="A3" s="111"/>
      <c r="B3" s="113"/>
      <c r="C3" s="40" t="s">
        <v>93</v>
      </c>
    </row>
    <row r="4" spans="1:3" x14ac:dyDescent="0.25">
      <c r="A4" s="111"/>
      <c r="B4" s="113"/>
      <c r="C4" s="29" t="s">
        <v>94</v>
      </c>
    </row>
    <row r="5" spans="1:3" x14ac:dyDescent="0.25">
      <c r="A5" s="111"/>
      <c r="B5" s="113"/>
      <c r="C5" s="29" t="s">
        <v>95</v>
      </c>
    </row>
    <row r="6" spans="1:3" x14ac:dyDescent="0.25">
      <c r="A6" s="111"/>
      <c r="B6" s="113"/>
      <c r="C6" s="29" t="s">
        <v>96</v>
      </c>
    </row>
    <row r="7" spans="1:3" x14ac:dyDescent="0.25">
      <c r="A7" s="111"/>
      <c r="B7" s="113"/>
      <c r="C7" s="29" t="s">
        <v>97</v>
      </c>
    </row>
    <row r="8" spans="1:3" x14ac:dyDescent="0.25">
      <c r="A8" s="111"/>
      <c r="B8" s="113"/>
      <c r="C8" s="29" t="s">
        <v>98</v>
      </c>
    </row>
    <row r="9" spans="1:3" x14ac:dyDescent="0.25">
      <c r="A9" s="111"/>
      <c r="B9" s="113"/>
      <c r="C9" s="29" t="s">
        <v>99</v>
      </c>
    </row>
    <row r="10" spans="1:3" x14ac:dyDescent="0.25">
      <c r="A10" s="111"/>
      <c r="B10" s="113"/>
      <c r="C10" s="29" t="s">
        <v>100</v>
      </c>
    </row>
    <row r="11" spans="1:3" x14ac:dyDescent="0.25">
      <c r="A11" s="111"/>
      <c r="B11" s="113"/>
      <c r="C11" s="29" t="s">
        <v>101</v>
      </c>
    </row>
    <row r="12" spans="1:3" x14ac:dyDescent="0.25">
      <c r="A12" s="111"/>
      <c r="B12" s="113"/>
      <c r="C12" s="29" t="s">
        <v>102</v>
      </c>
    </row>
    <row r="13" spans="1:3" x14ac:dyDescent="0.25">
      <c r="A13" s="111"/>
      <c r="B13" s="113"/>
      <c r="C13" s="29" t="s">
        <v>103</v>
      </c>
    </row>
    <row r="14" spans="1:3" x14ac:dyDescent="0.25">
      <c r="A14" s="111"/>
      <c r="B14" s="113"/>
      <c r="C14" s="29" t="s">
        <v>104</v>
      </c>
    </row>
    <row r="15" spans="1:3" x14ac:dyDescent="0.25">
      <c r="A15" s="111"/>
      <c r="B15" s="113"/>
      <c r="C15" s="41" t="s">
        <v>105</v>
      </c>
    </row>
    <row r="16" spans="1:3" x14ac:dyDescent="0.25">
      <c r="A16" s="111"/>
      <c r="B16" s="113"/>
      <c r="C16" s="41" t="s">
        <v>106</v>
      </c>
    </row>
    <row r="17" spans="1:3" x14ac:dyDescent="0.25">
      <c r="A17" s="111"/>
      <c r="B17" s="113"/>
      <c r="C17" s="41" t="s">
        <v>107</v>
      </c>
    </row>
    <row r="18" spans="1:3" x14ac:dyDescent="0.25">
      <c r="A18" s="111"/>
      <c r="B18" s="113"/>
      <c r="C18" s="41" t="s">
        <v>108</v>
      </c>
    </row>
    <row r="19" spans="1:3" x14ac:dyDescent="0.25">
      <c r="A19" s="111"/>
      <c r="B19" s="113"/>
      <c r="C19" s="41"/>
    </row>
    <row r="20" spans="1:3" ht="15.75" thickBot="1" x14ac:dyDescent="0.3">
      <c r="A20" s="114"/>
      <c r="B20" s="115"/>
      <c r="C20" s="42" t="s">
        <v>109</v>
      </c>
    </row>
    <row r="21" spans="1:3" ht="25.5" x14ac:dyDescent="0.25">
      <c r="A21" s="110" t="s">
        <v>10</v>
      </c>
      <c r="B21" s="112" t="s">
        <v>110</v>
      </c>
      <c r="C21" s="40" t="s">
        <v>111</v>
      </c>
    </row>
    <row r="22" spans="1:3" x14ac:dyDescent="0.25">
      <c r="A22" s="111"/>
      <c r="B22" s="113"/>
      <c r="C22" s="40" t="s">
        <v>112</v>
      </c>
    </row>
    <row r="23" spans="1:3" x14ac:dyDescent="0.25">
      <c r="A23" s="111"/>
      <c r="B23" s="113"/>
      <c r="C23" s="40" t="s">
        <v>113</v>
      </c>
    </row>
    <row r="24" spans="1:3" ht="15.75" thickBot="1" x14ac:dyDescent="0.3">
      <c r="A24" s="114"/>
      <c r="B24" s="115"/>
      <c r="C24" s="43" t="s">
        <v>114</v>
      </c>
    </row>
    <row r="25" spans="1:3" x14ac:dyDescent="0.25">
      <c r="A25" s="110" t="s">
        <v>11</v>
      </c>
      <c r="B25" s="112" t="s">
        <v>115</v>
      </c>
      <c r="C25" s="29" t="s">
        <v>161</v>
      </c>
    </row>
    <row r="26" spans="1:3" ht="25.5" x14ac:dyDescent="0.25">
      <c r="A26" s="111"/>
      <c r="B26" s="113"/>
      <c r="C26" s="29" t="s">
        <v>162</v>
      </c>
    </row>
    <row r="27" spans="1:3" x14ac:dyDescent="0.25">
      <c r="A27" s="111"/>
      <c r="B27" s="113"/>
      <c r="C27" s="29" t="s">
        <v>163</v>
      </c>
    </row>
    <row r="28" spans="1:3" x14ac:dyDescent="0.25">
      <c r="A28" s="111"/>
      <c r="B28" s="113"/>
      <c r="C28" s="29" t="s">
        <v>164</v>
      </c>
    </row>
    <row r="29" spans="1:3" x14ac:dyDescent="0.25">
      <c r="A29" s="111"/>
      <c r="B29" s="113"/>
      <c r="C29" s="44"/>
    </row>
    <row r="30" spans="1:3" x14ac:dyDescent="0.25">
      <c r="A30" s="111"/>
      <c r="B30" s="113"/>
      <c r="C30" s="45" t="s">
        <v>165</v>
      </c>
    </row>
    <row r="31" spans="1:3" ht="25.5" x14ac:dyDescent="0.25">
      <c r="A31" s="111"/>
      <c r="B31" s="113"/>
      <c r="C31" s="29" t="s">
        <v>166</v>
      </c>
    </row>
    <row r="32" spans="1:3" x14ac:dyDescent="0.25">
      <c r="A32" s="111"/>
      <c r="B32" s="113"/>
      <c r="C32" s="29" t="s">
        <v>167</v>
      </c>
    </row>
    <row r="33" spans="1:3" x14ac:dyDescent="0.25">
      <c r="A33" s="111"/>
      <c r="B33" s="113"/>
      <c r="C33" s="29" t="s">
        <v>168</v>
      </c>
    </row>
    <row r="34" spans="1:3" ht="15.75" thickBot="1" x14ac:dyDescent="0.3">
      <c r="A34" s="114"/>
      <c r="B34" s="115"/>
      <c r="C34" s="46"/>
    </row>
    <row r="35" spans="1:3" x14ac:dyDescent="0.25">
      <c r="A35" s="110" t="s">
        <v>12</v>
      </c>
      <c r="B35" s="112" t="s">
        <v>116</v>
      </c>
      <c r="C35" s="40" t="s">
        <v>169</v>
      </c>
    </row>
    <row r="36" spans="1:3" x14ac:dyDescent="0.25">
      <c r="A36" s="111"/>
      <c r="B36" s="113"/>
      <c r="C36" s="40" t="s">
        <v>170</v>
      </c>
    </row>
    <row r="37" spans="1:3" x14ac:dyDescent="0.25">
      <c r="A37" s="111"/>
      <c r="B37" s="113"/>
      <c r="C37" s="40" t="s">
        <v>171</v>
      </c>
    </row>
    <row r="38" spans="1:3" x14ac:dyDescent="0.25">
      <c r="A38" s="111"/>
      <c r="B38" s="113"/>
      <c r="C38" s="40" t="s">
        <v>172</v>
      </c>
    </row>
    <row r="39" spans="1:3" x14ac:dyDescent="0.25">
      <c r="A39" s="111"/>
      <c r="B39" s="113"/>
      <c r="C39" s="40" t="s">
        <v>173</v>
      </c>
    </row>
    <row r="40" spans="1:3" x14ac:dyDescent="0.25">
      <c r="A40" s="111"/>
      <c r="B40" s="113"/>
      <c r="C40" s="40" t="s">
        <v>174</v>
      </c>
    </row>
    <row r="41" spans="1:3" x14ac:dyDescent="0.25">
      <c r="A41" s="111"/>
      <c r="B41" s="113"/>
      <c r="C41" s="40" t="s">
        <v>175</v>
      </c>
    </row>
    <row r="42" spans="1:3" x14ac:dyDescent="0.25">
      <c r="A42" s="111"/>
      <c r="B42" s="113"/>
      <c r="C42" s="40" t="s">
        <v>176</v>
      </c>
    </row>
    <row r="43" spans="1:3" x14ac:dyDescent="0.25">
      <c r="A43" s="111"/>
      <c r="B43" s="113"/>
      <c r="C43" s="40" t="s">
        <v>177</v>
      </c>
    </row>
    <row r="44" spans="1:3" x14ac:dyDescent="0.25">
      <c r="A44" s="111"/>
      <c r="B44" s="113"/>
      <c r="C44" s="47"/>
    </row>
    <row r="45" spans="1:3" x14ac:dyDescent="0.25">
      <c r="A45" s="111"/>
      <c r="B45" s="113"/>
      <c r="C45" s="40" t="s">
        <v>178</v>
      </c>
    </row>
    <row r="46" spans="1:3" ht="15.75" thickBot="1" x14ac:dyDescent="0.3">
      <c r="A46" s="114"/>
      <c r="B46" s="115"/>
      <c r="C46" s="48"/>
    </row>
    <row r="47" spans="1:3" ht="25.5" x14ac:dyDescent="0.25">
      <c r="A47" s="110" t="s">
        <v>13</v>
      </c>
      <c r="B47" s="112" t="s">
        <v>315</v>
      </c>
      <c r="C47" s="54" t="s">
        <v>179</v>
      </c>
    </row>
    <row r="48" spans="1:3" x14ac:dyDescent="0.25">
      <c r="A48" s="111"/>
      <c r="B48" s="113"/>
      <c r="C48" s="55" t="s">
        <v>180</v>
      </c>
    </row>
    <row r="49" spans="1:3" x14ac:dyDescent="0.25">
      <c r="A49" s="111"/>
      <c r="B49" s="113"/>
      <c r="C49" s="55" t="s">
        <v>181</v>
      </c>
    </row>
    <row r="50" spans="1:3" x14ac:dyDescent="0.25">
      <c r="A50" s="111"/>
      <c r="B50" s="113"/>
      <c r="C50" s="56"/>
    </row>
    <row r="51" spans="1:3" x14ac:dyDescent="0.25">
      <c r="A51" s="111"/>
      <c r="B51" s="113"/>
      <c r="C51" s="57" t="s">
        <v>182</v>
      </c>
    </row>
    <row r="52" spans="1:3" x14ac:dyDescent="0.25">
      <c r="A52" s="111"/>
      <c r="B52" s="113"/>
      <c r="C52" s="55" t="s">
        <v>183</v>
      </c>
    </row>
    <row r="53" spans="1:3" x14ac:dyDescent="0.25">
      <c r="A53" s="111"/>
      <c r="B53" s="113"/>
      <c r="C53" s="55" t="s">
        <v>184</v>
      </c>
    </row>
    <row r="54" spans="1:3" x14ac:dyDescent="0.25">
      <c r="A54" s="111"/>
      <c r="B54" s="113"/>
      <c r="C54" s="55" t="s">
        <v>185</v>
      </c>
    </row>
    <row r="55" spans="1:3" x14ac:dyDescent="0.25">
      <c r="A55" s="111"/>
      <c r="B55" s="113"/>
      <c r="C55" s="55" t="s">
        <v>186</v>
      </c>
    </row>
    <row r="56" spans="1:3" x14ac:dyDescent="0.25">
      <c r="A56" s="111"/>
      <c r="B56" s="113"/>
      <c r="C56" s="56"/>
    </row>
    <row r="57" spans="1:3" x14ac:dyDescent="0.25">
      <c r="A57" s="111"/>
      <c r="B57" s="113"/>
      <c r="C57" s="58" t="s">
        <v>187</v>
      </c>
    </row>
    <row r="58" spans="1:3" x14ac:dyDescent="0.25">
      <c r="A58" s="111"/>
      <c r="B58" s="113"/>
      <c r="C58" s="55" t="s">
        <v>188</v>
      </c>
    </row>
    <row r="59" spans="1:3" x14ac:dyDescent="0.25">
      <c r="A59" s="111"/>
      <c r="B59" s="113"/>
      <c r="C59" s="55" t="s">
        <v>189</v>
      </c>
    </row>
    <row r="60" spans="1:3" x14ac:dyDescent="0.25">
      <c r="A60" s="111"/>
      <c r="B60" s="113"/>
      <c r="C60" s="55" t="s">
        <v>190</v>
      </c>
    </row>
    <row r="61" spans="1:3" x14ac:dyDescent="0.25">
      <c r="A61" s="111"/>
      <c r="B61" s="113"/>
      <c r="C61" s="55"/>
    </row>
    <row r="62" spans="1:3" x14ac:dyDescent="0.25">
      <c r="A62" s="111"/>
      <c r="B62" s="113"/>
      <c r="C62" s="58" t="s">
        <v>316</v>
      </c>
    </row>
    <row r="63" spans="1:3" ht="25.5" x14ac:dyDescent="0.25">
      <c r="A63" s="111"/>
      <c r="B63" s="113"/>
      <c r="C63" s="59" t="s">
        <v>321</v>
      </c>
    </row>
    <row r="64" spans="1:3" x14ac:dyDescent="0.25">
      <c r="A64" s="111"/>
      <c r="B64" s="113"/>
      <c r="C64" s="55" t="s">
        <v>317</v>
      </c>
    </row>
    <row r="65" spans="1:3" x14ac:dyDescent="0.25">
      <c r="A65" s="111"/>
      <c r="B65" s="113"/>
      <c r="C65" s="55" t="s">
        <v>318</v>
      </c>
    </row>
    <row r="66" spans="1:3" x14ac:dyDescent="0.25">
      <c r="A66" s="111"/>
      <c r="B66" s="113"/>
      <c r="C66" s="55" t="s">
        <v>319</v>
      </c>
    </row>
    <row r="67" spans="1:3" x14ac:dyDescent="0.25">
      <c r="A67" s="111"/>
      <c r="B67" s="113"/>
      <c r="C67" s="55" t="s">
        <v>320</v>
      </c>
    </row>
    <row r="68" spans="1:3" ht="15.75" thickBot="1" x14ac:dyDescent="0.3">
      <c r="A68" s="114"/>
      <c r="B68" s="115"/>
      <c r="C68" s="60"/>
    </row>
    <row r="69" spans="1:3" x14ac:dyDescent="0.25">
      <c r="A69" s="110" t="s">
        <v>191</v>
      </c>
      <c r="B69" s="112" t="s">
        <v>117</v>
      </c>
      <c r="C69" s="40" t="s">
        <v>192</v>
      </c>
    </row>
    <row r="70" spans="1:3" x14ac:dyDescent="0.25">
      <c r="A70" s="111"/>
      <c r="B70" s="113"/>
      <c r="C70" s="40" t="s">
        <v>193</v>
      </c>
    </row>
    <row r="71" spans="1:3" x14ac:dyDescent="0.25">
      <c r="A71" s="111"/>
      <c r="B71" s="113"/>
      <c r="C71" s="40" t="s">
        <v>194</v>
      </c>
    </row>
    <row r="72" spans="1:3" x14ac:dyDescent="0.25">
      <c r="A72" s="111"/>
      <c r="B72" s="113"/>
      <c r="C72" s="40" t="s">
        <v>195</v>
      </c>
    </row>
    <row r="73" spans="1:3" x14ac:dyDescent="0.25">
      <c r="A73" s="111"/>
      <c r="B73" s="113"/>
      <c r="C73" s="40" t="s">
        <v>196</v>
      </c>
    </row>
    <row r="74" spans="1:3" x14ac:dyDescent="0.25">
      <c r="A74" s="111"/>
      <c r="B74" s="113"/>
      <c r="C74" s="40" t="s">
        <v>197</v>
      </c>
    </row>
    <row r="75" spans="1:3" x14ac:dyDescent="0.25">
      <c r="A75" s="111"/>
      <c r="B75" s="113"/>
      <c r="C75" s="40" t="s">
        <v>198</v>
      </c>
    </row>
    <row r="76" spans="1:3" x14ac:dyDescent="0.25">
      <c r="A76" s="111"/>
      <c r="B76" s="113"/>
      <c r="C76" s="40" t="s">
        <v>199</v>
      </c>
    </row>
    <row r="77" spans="1:3" x14ac:dyDescent="0.25">
      <c r="A77" s="111"/>
      <c r="B77" s="113"/>
      <c r="C77" s="29" t="s">
        <v>200</v>
      </c>
    </row>
    <row r="78" spans="1:3" x14ac:dyDescent="0.25">
      <c r="A78" s="111"/>
      <c r="B78" s="113"/>
      <c r="C78" s="49" t="s">
        <v>201</v>
      </c>
    </row>
    <row r="79" spans="1:3" x14ac:dyDescent="0.25">
      <c r="A79" s="111"/>
      <c r="B79" s="113"/>
      <c r="C79" s="49" t="s">
        <v>202</v>
      </c>
    </row>
    <row r="80" spans="1:3" x14ac:dyDescent="0.25">
      <c r="A80" s="111"/>
      <c r="B80" s="113"/>
      <c r="C80" s="49" t="s">
        <v>203</v>
      </c>
    </row>
    <row r="81" spans="1:3" x14ac:dyDescent="0.25">
      <c r="A81" s="111"/>
      <c r="B81" s="113"/>
      <c r="C81" s="49" t="s">
        <v>204</v>
      </c>
    </row>
    <row r="82" spans="1:3" x14ac:dyDescent="0.25">
      <c r="A82" s="111"/>
      <c r="B82" s="113"/>
      <c r="C82" s="49" t="s">
        <v>205</v>
      </c>
    </row>
    <row r="83" spans="1:3" x14ac:dyDescent="0.25">
      <c r="A83" s="111"/>
      <c r="B83" s="113"/>
      <c r="C83" s="49" t="s">
        <v>206</v>
      </c>
    </row>
    <row r="84" spans="1:3" x14ac:dyDescent="0.25">
      <c r="A84" s="111"/>
      <c r="B84" s="113"/>
      <c r="C84" s="49" t="s">
        <v>207</v>
      </c>
    </row>
    <row r="85" spans="1:3" x14ac:dyDescent="0.25">
      <c r="A85" s="111"/>
      <c r="B85" s="113"/>
      <c r="C85" s="29"/>
    </row>
    <row r="86" spans="1:3" ht="25.5" x14ac:dyDescent="0.25">
      <c r="A86" s="111"/>
      <c r="B86" s="113"/>
      <c r="C86" s="40" t="s">
        <v>208</v>
      </c>
    </row>
    <row r="87" spans="1:3" x14ac:dyDescent="0.25">
      <c r="A87" s="111"/>
      <c r="B87" s="113"/>
      <c r="C87" s="47"/>
    </row>
    <row r="88" spans="1:3" x14ac:dyDescent="0.25">
      <c r="A88" s="111"/>
      <c r="B88" s="113"/>
      <c r="C88" s="50" t="s">
        <v>165</v>
      </c>
    </row>
    <row r="89" spans="1:3" x14ac:dyDescent="0.25">
      <c r="A89" s="111"/>
      <c r="B89" s="113"/>
      <c r="C89" s="40" t="s">
        <v>209</v>
      </c>
    </row>
    <row r="90" spans="1:3" x14ac:dyDescent="0.25">
      <c r="A90" s="111"/>
      <c r="B90" s="113"/>
      <c r="C90" s="40" t="s">
        <v>210</v>
      </c>
    </row>
    <row r="91" spans="1:3" x14ac:dyDescent="0.25">
      <c r="A91" s="111"/>
      <c r="B91" s="113"/>
      <c r="C91" s="44"/>
    </row>
    <row r="92" spans="1:3" x14ac:dyDescent="0.25">
      <c r="A92" s="111"/>
      <c r="B92" s="113"/>
      <c r="C92" s="45" t="s">
        <v>211</v>
      </c>
    </row>
    <row r="93" spans="1:3" x14ac:dyDescent="0.25">
      <c r="A93" s="111"/>
      <c r="B93" s="113"/>
      <c r="C93" s="29" t="s">
        <v>212</v>
      </c>
    </row>
    <row r="94" spans="1:3" x14ac:dyDescent="0.25">
      <c r="A94" s="111"/>
      <c r="B94" s="113"/>
      <c r="C94" s="29" t="s">
        <v>213</v>
      </c>
    </row>
    <row r="95" spans="1:3" x14ac:dyDescent="0.25">
      <c r="A95" s="111"/>
      <c r="B95" s="113"/>
      <c r="C95" s="29" t="s">
        <v>214</v>
      </c>
    </row>
    <row r="96" spans="1:3" ht="15.75" thickBot="1" x14ac:dyDescent="0.3">
      <c r="A96" s="114"/>
      <c r="B96" s="115"/>
      <c r="C96" s="48"/>
    </row>
    <row r="97" spans="1:3" x14ac:dyDescent="0.25">
      <c r="A97" s="110" t="s">
        <v>20</v>
      </c>
      <c r="B97" s="112" t="s">
        <v>118</v>
      </c>
      <c r="C97" s="40" t="s">
        <v>215</v>
      </c>
    </row>
    <row r="98" spans="1:3" x14ac:dyDescent="0.25">
      <c r="A98" s="111"/>
      <c r="B98" s="113"/>
      <c r="C98" s="40" t="s">
        <v>216</v>
      </c>
    </row>
    <row r="99" spans="1:3" x14ac:dyDescent="0.25">
      <c r="A99" s="111"/>
      <c r="B99" s="113"/>
      <c r="C99" s="29" t="s">
        <v>217</v>
      </c>
    </row>
    <row r="100" spans="1:3" x14ac:dyDescent="0.25">
      <c r="A100" s="111"/>
      <c r="B100" s="113"/>
      <c r="C100" s="29" t="s">
        <v>218</v>
      </c>
    </row>
    <row r="101" spans="1:3" x14ac:dyDescent="0.25">
      <c r="A101" s="111"/>
      <c r="B101" s="113"/>
      <c r="C101" s="29" t="s">
        <v>219</v>
      </c>
    </row>
    <row r="102" spans="1:3" x14ac:dyDescent="0.25">
      <c r="A102" s="111"/>
      <c r="B102" s="113"/>
      <c r="C102" s="29" t="s">
        <v>220</v>
      </c>
    </row>
    <row r="103" spans="1:3" x14ac:dyDescent="0.25">
      <c r="A103" s="111"/>
      <c r="B103" s="113"/>
      <c r="C103" s="29" t="s">
        <v>221</v>
      </c>
    </row>
    <row r="104" spans="1:3" x14ac:dyDescent="0.25">
      <c r="A104" s="111"/>
      <c r="B104" s="113"/>
      <c r="C104" s="29" t="s">
        <v>222</v>
      </c>
    </row>
    <row r="105" spans="1:3" x14ac:dyDescent="0.25">
      <c r="A105" s="111"/>
      <c r="B105" s="113"/>
      <c r="C105" s="40" t="s">
        <v>223</v>
      </c>
    </row>
    <row r="106" spans="1:3" x14ac:dyDescent="0.25">
      <c r="A106" s="111"/>
      <c r="B106" s="113"/>
      <c r="C106" s="40" t="s">
        <v>224</v>
      </c>
    </row>
    <row r="107" spans="1:3" x14ac:dyDescent="0.25">
      <c r="A107" s="111"/>
      <c r="B107" s="113"/>
      <c r="C107" s="40" t="s">
        <v>198</v>
      </c>
    </row>
    <row r="108" spans="1:3" x14ac:dyDescent="0.25">
      <c r="A108" s="111"/>
      <c r="B108" s="113"/>
      <c r="C108" s="40" t="s">
        <v>199</v>
      </c>
    </row>
    <row r="109" spans="1:3" x14ac:dyDescent="0.25">
      <c r="A109" s="111"/>
      <c r="B109" s="113"/>
      <c r="C109" s="29" t="s">
        <v>200</v>
      </c>
    </row>
    <row r="110" spans="1:3" x14ac:dyDescent="0.25">
      <c r="A110" s="111"/>
      <c r="B110" s="113"/>
      <c r="C110" s="49" t="s">
        <v>225</v>
      </c>
    </row>
    <row r="111" spans="1:3" x14ac:dyDescent="0.25">
      <c r="A111" s="111"/>
      <c r="B111" s="113"/>
      <c r="C111" s="49" t="s">
        <v>226</v>
      </c>
    </row>
    <row r="112" spans="1:3" x14ac:dyDescent="0.25">
      <c r="A112" s="111"/>
      <c r="B112" s="113"/>
      <c r="C112" s="49" t="s">
        <v>227</v>
      </c>
    </row>
    <row r="113" spans="1:3" x14ac:dyDescent="0.25">
      <c r="A113" s="111"/>
      <c r="B113" s="113"/>
      <c r="C113" s="49" t="s">
        <v>228</v>
      </c>
    </row>
    <row r="114" spans="1:3" x14ac:dyDescent="0.25">
      <c r="A114" s="111"/>
      <c r="B114" s="113"/>
      <c r="C114" s="49" t="s">
        <v>229</v>
      </c>
    </row>
    <row r="115" spans="1:3" x14ac:dyDescent="0.25">
      <c r="A115" s="111"/>
      <c r="B115" s="113"/>
      <c r="C115" s="49" t="s">
        <v>230</v>
      </c>
    </row>
    <row r="116" spans="1:3" x14ac:dyDescent="0.25">
      <c r="A116" s="111"/>
      <c r="B116" s="113"/>
      <c r="C116" s="49" t="s">
        <v>231</v>
      </c>
    </row>
    <row r="117" spans="1:3" ht="25.5" x14ac:dyDescent="0.25">
      <c r="A117" s="111"/>
      <c r="B117" s="113"/>
      <c r="C117" s="40" t="s">
        <v>232</v>
      </c>
    </row>
    <row r="118" spans="1:3" ht="15.75" thickBot="1" x14ac:dyDescent="0.3">
      <c r="A118" s="114"/>
      <c r="B118" s="115"/>
      <c r="C118" s="51"/>
    </row>
    <row r="119" spans="1:3" x14ac:dyDescent="0.25">
      <c r="A119" s="110" t="s">
        <v>21</v>
      </c>
      <c r="B119" s="112" t="s">
        <v>119</v>
      </c>
      <c r="C119" s="40" t="s">
        <v>233</v>
      </c>
    </row>
    <row r="120" spans="1:3" x14ac:dyDescent="0.25">
      <c r="A120" s="111"/>
      <c r="B120" s="113"/>
      <c r="C120" s="40" t="s">
        <v>234</v>
      </c>
    </row>
    <row r="121" spans="1:3" x14ac:dyDescent="0.25">
      <c r="A121" s="111"/>
      <c r="B121" s="113"/>
      <c r="C121" s="29" t="s">
        <v>235</v>
      </c>
    </row>
    <row r="122" spans="1:3" x14ac:dyDescent="0.25">
      <c r="A122" s="111"/>
      <c r="B122" s="113"/>
      <c r="C122" s="29" t="s">
        <v>236</v>
      </c>
    </row>
    <row r="123" spans="1:3" x14ac:dyDescent="0.25">
      <c r="A123" s="111"/>
      <c r="B123" s="113"/>
      <c r="C123" s="29" t="s">
        <v>237</v>
      </c>
    </row>
    <row r="124" spans="1:3" x14ac:dyDescent="0.25">
      <c r="A124" s="111"/>
      <c r="B124" s="113"/>
      <c r="C124" s="29" t="s">
        <v>238</v>
      </c>
    </row>
    <row r="125" spans="1:3" x14ac:dyDescent="0.25">
      <c r="A125" s="111"/>
      <c r="B125" s="113"/>
      <c r="C125" s="49" t="s">
        <v>239</v>
      </c>
    </row>
    <row r="126" spans="1:3" x14ac:dyDescent="0.25">
      <c r="A126" s="111"/>
      <c r="B126" s="113"/>
      <c r="C126" s="49" t="s">
        <v>240</v>
      </c>
    </row>
    <row r="127" spans="1:3" x14ac:dyDescent="0.25">
      <c r="A127" s="111"/>
      <c r="B127" s="113"/>
      <c r="C127" s="49" t="s">
        <v>241</v>
      </c>
    </row>
    <row r="128" spans="1:3" x14ac:dyDescent="0.25">
      <c r="A128" s="111"/>
      <c r="B128" s="113"/>
      <c r="C128" s="29" t="s">
        <v>242</v>
      </c>
    </row>
    <row r="129" spans="1:3" x14ac:dyDescent="0.25">
      <c r="A129" s="111"/>
      <c r="B129" s="113"/>
      <c r="C129" s="40" t="s">
        <v>243</v>
      </c>
    </row>
    <row r="130" spans="1:3" x14ac:dyDescent="0.25">
      <c r="A130" s="111"/>
      <c r="B130" s="113"/>
      <c r="C130" s="40" t="s">
        <v>244</v>
      </c>
    </row>
    <row r="131" spans="1:3" x14ac:dyDescent="0.25">
      <c r="A131" s="111"/>
      <c r="B131" s="113"/>
      <c r="C131" s="40" t="s">
        <v>245</v>
      </c>
    </row>
    <row r="132" spans="1:3" x14ac:dyDescent="0.25">
      <c r="A132" s="111"/>
      <c r="B132" s="113"/>
      <c r="C132" s="40" t="s">
        <v>246</v>
      </c>
    </row>
    <row r="133" spans="1:3" x14ac:dyDescent="0.25">
      <c r="A133" s="111"/>
      <c r="B133" s="113"/>
      <c r="C133" s="29" t="s">
        <v>247</v>
      </c>
    </row>
    <row r="134" spans="1:3" x14ac:dyDescent="0.25">
      <c r="A134" s="111"/>
      <c r="B134" s="113"/>
      <c r="C134" s="49" t="s">
        <v>248</v>
      </c>
    </row>
    <row r="135" spans="1:3" x14ac:dyDescent="0.25">
      <c r="A135" s="111"/>
      <c r="B135" s="113"/>
      <c r="C135" s="49" t="s">
        <v>249</v>
      </c>
    </row>
    <row r="136" spans="1:3" x14ac:dyDescent="0.25">
      <c r="A136" s="111"/>
      <c r="B136" s="113"/>
      <c r="C136" s="49" t="s">
        <v>250</v>
      </c>
    </row>
    <row r="137" spans="1:3" x14ac:dyDescent="0.25">
      <c r="A137" s="111"/>
      <c r="B137" s="113"/>
      <c r="C137" s="49" t="s">
        <v>251</v>
      </c>
    </row>
    <row r="138" spans="1:3" x14ac:dyDescent="0.25">
      <c r="A138" s="111"/>
      <c r="B138" s="113"/>
      <c r="C138" s="49" t="s">
        <v>252</v>
      </c>
    </row>
    <row r="139" spans="1:3" x14ac:dyDescent="0.25">
      <c r="A139" s="111"/>
      <c r="B139" s="113"/>
      <c r="C139" s="49" t="s">
        <v>253</v>
      </c>
    </row>
    <row r="140" spans="1:3" x14ac:dyDescent="0.25">
      <c r="A140" s="111"/>
      <c r="B140" s="113"/>
      <c r="C140" s="49" t="s">
        <v>254</v>
      </c>
    </row>
    <row r="141" spans="1:3" ht="25.5" x14ac:dyDescent="0.25">
      <c r="A141" s="111"/>
      <c r="B141" s="113"/>
      <c r="C141" s="40" t="s">
        <v>255</v>
      </c>
    </row>
    <row r="142" spans="1:3" ht="15.75" thickBot="1" x14ac:dyDescent="0.3">
      <c r="A142" s="114"/>
      <c r="B142" s="115"/>
      <c r="C142" s="48"/>
    </row>
    <row r="143" spans="1:3" x14ac:dyDescent="0.25">
      <c r="A143" s="110" t="s">
        <v>22</v>
      </c>
      <c r="B143" s="112" t="s">
        <v>120</v>
      </c>
      <c r="C143" s="29" t="s">
        <v>256</v>
      </c>
    </row>
    <row r="144" spans="1:3" x14ac:dyDescent="0.25">
      <c r="A144" s="111"/>
      <c r="B144" s="113"/>
      <c r="C144" s="29" t="s">
        <v>257</v>
      </c>
    </row>
    <row r="145" spans="1:3" x14ac:dyDescent="0.25">
      <c r="A145" s="111"/>
      <c r="B145" s="113"/>
      <c r="C145" s="29" t="s">
        <v>258</v>
      </c>
    </row>
    <row r="146" spans="1:3" x14ac:dyDescent="0.25">
      <c r="A146" s="111"/>
      <c r="B146" s="113"/>
      <c r="C146" s="44"/>
    </row>
    <row r="147" spans="1:3" x14ac:dyDescent="0.25">
      <c r="A147" s="111"/>
      <c r="B147" s="113"/>
      <c r="C147" s="45" t="s">
        <v>259</v>
      </c>
    </row>
    <row r="148" spans="1:3" x14ac:dyDescent="0.25">
      <c r="A148" s="111"/>
      <c r="B148" s="113"/>
      <c r="C148" s="29" t="s">
        <v>260</v>
      </c>
    </row>
    <row r="149" spans="1:3" x14ac:dyDescent="0.25">
      <c r="A149" s="111"/>
      <c r="B149" s="113"/>
      <c r="C149" s="29" t="s">
        <v>261</v>
      </c>
    </row>
    <row r="150" spans="1:3" x14ac:dyDescent="0.25">
      <c r="A150" s="111"/>
      <c r="B150" s="113"/>
      <c r="C150" s="29" t="s">
        <v>262</v>
      </c>
    </row>
    <row r="151" spans="1:3" x14ac:dyDescent="0.25">
      <c r="A151" s="111"/>
      <c r="B151" s="113"/>
      <c r="C151" s="44"/>
    </row>
    <row r="152" spans="1:3" x14ac:dyDescent="0.25">
      <c r="A152" s="111"/>
      <c r="B152" s="113"/>
      <c r="C152" s="45" t="s">
        <v>263</v>
      </c>
    </row>
    <row r="153" spans="1:3" x14ac:dyDescent="0.25">
      <c r="A153" s="111"/>
      <c r="B153" s="113"/>
      <c r="C153" s="29" t="s">
        <v>264</v>
      </c>
    </row>
    <row r="154" spans="1:3" x14ac:dyDescent="0.25">
      <c r="A154" s="111"/>
      <c r="B154" s="113"/>
      <c r="C154" s="29" t="s">
        <v>265</v>
      </c>
    </row>
    <row r="155" spans="1:3" x14ac:dyDescent="0.25">
      <c r="A155" s="111"/>
      <c r="B155" s="113"/>
      <c r="C155" s="29" t="s">
        <v>266</v>
      </c>
    </row>
    <row r="156" spans="1:3" x14ac:dyDescent="0.25">
      <c r="A156" s="111"/>
      <c r="B156" s="113"/>
      <c r="C156" s="44"/>
    </row>
    <row r="157" spans="1:3" x14ac:dyDescent="0.25">
      <c r="A157" s="111"/>
      <c r="B157" s="113"/>
      <c r="C157" s="45" t="s">
        <v>211</v>
      </c>
    </row>
    <row r="158" spans="1:3" x14ac:dyDescent="0.25">
      <c r="A158" s="111"/>
      <c r="B158" s="113"/>
      <c r="C158" s="29" t="s">
        <v>267</v>
      </c>
    </row>
    <row r="159" spans="1:3" x14ac:dyDescent="0.25">
      <c r="A159" s="111"/>
      <c r="B159" s="113"/>
      <c r="C159" s="29" t="s">
        <v>268</v>
      </c>
    </row>
    <row r="160" spans="1:3" x14ac:dyDescent="0.25">
      <c r="A160" s="111"/>
      <c r="B160" s="113"/>
      <c r="C160" s="29" t="s">
        <v>269</v>
      </c>
    </row>
    <row r="161" spans="1:3" ht="25.5" x14ac:dyDescent="0.25">
      <c r="A161" s="111"/>
      <c r="B161" s="113"/>
      <c r="C161" s="29" t="s">
        <v>270</v>
      </c>
    </row>
    <row r="162" spans="1:3" x14ac:dyDescent="0.25">
      <c r="A162" s="111"/>
      <c r="B162" s="113"/>
      <c r="C162" s="47"/>
    </row>
    <row r="163" spans="1:3" x14ac:dyDescent="0.25">
      <c r="A163" s="111"/>
      <c r="B163" s="113"/>
      <c r="C163" s="45" t="s">
        <v>271</v>
      </c>
    </row>
    <row r="164" spans="1:3" x14ac:dyDescent="0.25">
      <c r="A164" s="111"/>
      <c r="B164" s="113"/>
      <c r="C164" s="29" t="s">
        <v>272</v>
      </c>
    </row>
    <row r="165" spans="1:3" x14ac:dyDescent="0.25">
      <c r="A165" s="111"/>
      <c r="B165" s="113"/>
      <c r="C165" s="29" t="s">
        <v>273</v>
      </c>
    </row>
    <row r="166" spans="1:3" x14ac:dyDescent="0.25">
      <c r="A166" s="111"/>
      <c r="B166" s="113"/>
      <c r="C166" s="29" t="s">
        <v>274</v>
      </c>
    </row>
    <row r="167" spans="1:3" x14ac:dyDescent="0.25">
      <c r="A167" s="111"/>
      <c r="B167" s="113"/>
      <c r="C167" s="29" t="s">
        <v>275</v>
      </c>
    </row>
    <row r="168" spans="1:3" x14ac:dyDescent="0.25">
      <c r="A168" s="111"/>
      <c r="B168" s="113"/>
      <c r="C168" s="29"/>
    </row>
    <row r="169" spans="1:3" x14ac:dyDescent="0.25">
      <c r="A169" s="111"/>
      <c r="B169" s="113"/>
      <c r="C169" s="45" t="s">
        <v>276</v>
      </c>
    </row>
    <row r="170" spans="1:3" ht="25.5" x14ac:dyDescent="0.25">
      <c r="A170" s="111"/>
      <c r="B170" s="113"/>
      <c r="C170" s="29" t="s">
        <v>277</v>
      </c>
    </row>
    <row r="171" spans="1:3" x14ac:dyDescent="0.25">
      <c r="A171" s="111"/>
      <c r="B171" s="113"/>
      <c r="C171" s="44"/>
    </row>
    <row r="172" spans="1:3" x14ac:dyDescent="0.25">
      <c r="A172" s="111"/>
      <c r="B172" s="113"/>
      <c r="C172" s="45" t="s">
        <v>278</v>
      </c>
    </row>
    <row r="173" spans="1:3" x14ac:dyDescent="0.25">
      <c r="A173" s="111"/>
      <c r="B173" s="113"/>
      <c r="C173" s="29" t="s">
        <v>279</v>
      </c>
    </row>
    <row r="174" spans="1:3" x14ac:dyDescent="0.25">
      <c r="A174" s="111"/>
      <c r="B174" s="113"/>
      <c r="C174" s="29" t="s">
        <v>280</v>
      </c>
    </row>
    <row r="175" spans="1:3" x14ac:dyDescent="0.25">
      <c r="A175" s="111"/>
      <c r="B175" s="113"/>
      <c r="C175" s="29" t="s">
        <v>281</v>
      </c>
    </row>
    <row r="176" spans="1:3" ht="15.75" thickBot="1" x14ac:dyDescent="0.3">
      <c r="A176" s="114"/>
      <c r="B176" s="115"/>
      <c r="C176" s="48"/>
    </row>
    <row r="177" spans="1:3" x14ac:dyDescent="0.25">
      <c r="A177" s="110" t="s">
        <v>282</v>
      </c>
      <c r="B177" s="112" t="s">
        <v>283</v>
      </c>
      <c r="C177" s="54" t="s">
        <v>284</v>
      </c>
    </row>
    <row r="178" spans="1:3" x14ac:dyDescent="0.25">
      <c r="A178" s="111"/>
      <c r="B178" s="113"/>
      <c r="C178" s="55" t="s">
        <v>285</v>
      </c>
    </row>
    <row r="179" spans="1:3" x14ac:dyDescent="0.25">
      <c r="A179" s="111"/>
      <c r="B179" s="113"/>
      <c r="C179" s="55" t="s">
        <v>286</v>
      </c>
    </row>
    <row r="180" spans="1:3" x14ac:dyDescent="0.25">
      <c r="A180" s="111"/>
      <c r="B180" s="113"/>
      <c r="C180" s="55" t="s">
        <v>287</v>
      </c>
    </row>
    <row r="181" spans="1:3" ht="25.5" x14ac:dyDescent="0.25">
      <c r="A181" s="111"/>
      <c r="B181" s="113"/>
      <c r="C181" s="55" t="s">
        <v>288</v>
      </c>
    </row>
    <row r="182" spans="1:3" x14ac:dyDescent="0.25">
      <c r="A182" s="111"/>
      <c r="B182" s="113"/>
      <c r="C182" s="61"/>
    </row>
    <row r="183" spans="1:3" x14ac:dyDescent="0.25">
      <c r="A183" s="111"/>
      <c r="B183" s="113"/>
      <c r="C183" s="58" t="s">
        <v>271</v>
      </c>
    </row>
    <row r="184" spans="1:3" x14ac:dyDescent="0.25">
      <c r="A184" s="111"/>
      <c r="B184" s="113"/>
      <c r="C184" s="55" t="s">
        <v>289</v>
      </c>
    </row>
    <row r="185" spans="1:3" x14ac:dyDescent="0.25">
      <c r="A185" s="111"/>
      <c r="B185" s="113"/>
      <c r="C185" s="55" t="s">
        <v>273</v>
      </c>
    </row>
    <row r="186" spans="1:3" x14ac:dyDescent="0.25">
      <c r="A186" s="111"/>
      <c r="B186" s="113"/>
      <c r="C186" s="55" t="s">
        <v>290</v>
      </c>
    </row>
    <row r="187" spans="1:3" x14ac:dyDescent="0.25">
      <c r="A187" s="111"/>
      <c r="B187" s="113"/>
      <c r="C187" s="55" t="s">
        <v>275</v>
      </c>
    </row>
    <row r="188" spans="1:3" x14ac:dyDescent="0.25">
      <c r="A188" s="111"/>
      <c r="B188" s="113"/>
      <c r="C188" s="56"/>
    </row>
    <row r="189" spans="1:3" x14ac:dyDescent="0.25">
      <c r="A189" s="111"/>
      <c r="B189" s="113"/>
      <c r="C189" s="58" t="s">
        <v>276</v>
      </c>
    </row>
    <row r="190" spans="1:3" ht="25.5" x14ac:dyDescent="0.25">
      <c r="A190" s="111"/>
      <c r="B190" s="113"/>
      <c r="C190" s="55" t="s">
        <v>291</v>
      </c>
    </row>
    <row r="191" spans="1:3" x14ac:dyDescent="0.25">
      <c r="A191" s="111"/>
      <c r="B191" s="113"/>
      <c r="C191" s="56"/>
    </row>
    <row r="192" spans="1:3" x14ac:dyDescent="0.25">
      <c r="A192" s="111"/>
      <c r="B192" s="113"/>
      <c r="C192" s="58" t="s">
        <v>278</v>
      </c>
    </row>
    <row r="193" spans="1:3" x14ac:dyDescent="0.25">
      <c r="A193" s="111"/>
      <c r="B193" s="113"/>
      <c r="C193" s="55" t="s">
        <v>292</v>
      </c>
    </row>
    <row r="194" spans="1:3" x14ac:dyDescent="0.25">
      <c r="A194" s="111"/>
      <c r="B194" s="113"/>
      <c r="C194" s="55" t="s">
        <v>293</v>
      </c>
    </row>
    <row r="195" spans="1:3" x14ac:dyDescent="0.25">
      <c r="A195" s="111"/>
      <c r="B195" s="113"/>
      <c r="C195" s="55" t="s">
        <v>294</v>
      </c>
    </row>
    <row r="196" spans="1:3" ht="15.75" thickBot="1" x14ac:dyDescent="0.3">
      <c r="A196" s="111"/>
      <c r="B196" s="113"/>
      <c r="C196" s="62"/>
    </row>
    <row r="197" spans="1:3" x14ac:dyDescent="0.25">
      <c r="A197" s="110" t="s">
        <v>295</v>
      </c>
      <c r="B197" s="112" t="s">
        <v>296</v>
      </c>
      <c r="C197" s="29" t="s">
        <v>297</v>
      </c>
    </row>
    <row r="198" spans="1:3" x14ac:dyDescent="0.25">
      <c r="A198" s="111"/>
      <c r="B198" s="113"/>
      <c r="C198" s="47"/>
    </row>
    <row r="199" spans="1:3" x14ac:dyDescent="0.25">
      <c r="A199" s="111"/>
      <c r="B199" s="113"/>
      <c r="C199" s="52" t="s">
        <v>298</v>
      </c>
    </row>
    <row r="200" spans="1:3" x14ac:dyDescent="0.25">
      <c r="A200" s="111"/>
      <c r="B200" s="113"/>
      <c r="C200" s="29" t="s">
        <v>299</v>
      </c>
    </row>
    <row r="201" spans="1:3" x14ac:dyDescent="0.25">
      <c r="A201" s="111"/>
      <c r="B201" s="113"/>
      <c r="C201" s="40" t="s">
        <v>300</v>
      </c>
    </row>
    <row r="202" spans="1:3" x14ac:dyDescent="0.25">
      <c r="A202" s="111"/>
      <c r="B202" s="113"/>
      <c r="C202" s="40" t="s">
        <v>301</v>
      </c>
    </row>
    <row r="203" spans="1:3" x14ac:dyDescent="0.25">
      <c r="A203" s="111"/>
      <c r="B203" s="113"/>
      <c r="C203" s="40" t="s">
        <v>302</v>
      </c>
    </row>
    <row r="204" spans="1:3" x14ac:dyDescent="0.25">
      <c r="A204" s="111"/>
      <c r="B204" s="113"/>
      <c r="C204" s="40" t="s">
        <v>303</v>
      </c>
    </row>
    <row r="205" spans="1:3" x14ac:dyDescent="0.25">
      <c r="A205" s="111"/>
      <c r="B205" s="113"/>
      <c r="C205" s="40" t="s">
        <v>304</v>
      </c>
    </row>
    <row r="206" spans="1:3" x14ac:dyDescent="0.25">
      <c r="A206" s="111"/>
      <c r="B206" s="113"/>
      <c r="C206" s="47"/>
    </row>
    <row r="207" spans="1:3" x14ac:dyDescent="0.25">
      <c r="A207" s="111"/>
      <c r="B207" s="113"/>
      <c r="C207" s="52" t="s">
        <v>305</v>
      </c>
    </row>
    <row r="208" spans="1:3" x14ac:dyDescent="0.25">
      <c r="A208" s="111"/>
      <c r="B208" s="113"/>
      <c r="C208" s="29" t="s">
        <v>306</v>
      </c>
    </row>
    <row r="209" spans="1:3" x14ac:dyDescent="0.25">
      <c r="A209" s="111"/>
      <c r="B209" s="113"/>
      <c r="C209" s="29" t="s">
        <v>307</v>
      </c>
    </row>
    <row r="210" spans="1:3" x14ac:dyDescent="0.25">
      <c r="A210" s="111"/>
      <c r="B210" s="113"/>
      <c r="C210" s="29" t="s">
        <v>308</v>
      </c>
    </row>
    <row r="211" spans="1:3" x14ac:dyDescent="0.25">
      <c r="A211" s="111"/>
      <c r="B211" s="113"/>
      <c r="C211" s="29" t="s">
        <v>309</v>
      </c>
    </row>
    <row r="212" spans="1:3" ht="15.75" thickBot="1" x14ac:dyDescent="0.3">
      <c r="A212" s="114"/>
      <c r="B212" s="115"/>
      <c r="C212" s="51"/>
    </row>
    <row r="213" spans="1:3" x14ac:dyDescent="0.25">
      <c r="A213" s="110" t="s">
        <v>310</v>
      </c>
      <c r="B213" s="112" t="s">
        <v>311</v>
      </c>
      <c r="C213" s="40" t="s">
        <v>312</v>
      </c>
    </row>
    <row r="214" spans="1:3" x14ac:dyDescent="0.25">
      <c r="A214" s="111"/>
      <c r="B214" s="113"/>
      <c r="C214" s="40" t="s">
        <v>313</v>
      </c>
    </row>
    <row r="215" spans="1:3" ht="15.75" thickBot="1" x14ac:dyDescent="0.3">
      <c r="A215" s="114"/>
      <c r="B215" s="115"/>
      <c r="C215" s="51"/>
    </row>
    <row r="216" spans="1:3" ht="15.75" thickBot="1" x14ac:dyDescent="0.3"/>
    <row r="217" spans="1:3" x14ac:dyDescent="0.25">
      <c r="A217" s="80" t="s">
        <v>28</v>
      </c>
      <c r="B217" s="81"/>
      <c r="C217" s="82"/>
    </row>
    <row r="218" spans="1:3" x14ac:dyDescent="0.25">
      <c r="A218" s="69" t="s">
        <v>26</v>
      </c>
      <c r="B218" s="70"/>
      <c r="C218" s="71"/>
    </row>
    <row r="219" spans="1:3" ht="15.75" thickBot="1" x14ac:dyDescent="0.3">
      <c r="A219" s="72" t="s">
        <v>27</v>
      </c>
      <c r="B219" s="73"/>
      <c r="C219" s="74"/>
    </row>
  </sheetData>
  <mergeCells count="27">
    <mergeCell ref="A2:A20"/>
    <mergeCell ref="B2:B20"/>
    <mergeCell ref="A21:A24"/>
    <mergeCell ref="B21:B24"/>
    <mergeCell ref="A25:A34"/>
    <mergeCell ref="B25:B34"/>
    <mergeCell ref="A35:A46"/>
    <mergeCell ref="B35:B46"/>
    <mergeCell ref="A47:A68"/>
    <mergeCell ref="B47:B68"/>
    <mergeCell ref="A69:A96"/>
    <mergeCell ref="B69:B96"/>
    <mergeCell ref="A97:A118"/>
    <mergeCell ref="B97:B118"/>
    <mergeCell ref="A119:A142"/>
    <mergeCell ref="B119:B142"/>
    <mergeCell ref="A143:A176"/>
    <mergeCell ref="B143:B176"/>
    <mergeCell ref="A217:C217"/>
    <mergeCell ref="A218:C218"/>
    <mergeCell ref="A219:C219"/>
    <mergeCell ref="A177:A196"/>
    <mergeCell ref="B177:B196"/>
    <mergeCell ref="A197:A212"/>
    <mergeCell ref="B197:B212"/>
    <mergeCell ref="A213:A215"/>
    <mergeCell ref="B213:B215"/>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6503F-9748-4137-A56D-9604FE5504F3}">
  <sheetPr>
    <tabColor rgb="FFFF0000"/>
  </sheetPr>
  <dimension ref="A1:C48"/>
  <sheetViews>
    <sheetView topLeftCell="A20" workbookViewId="0">
      <selection activeCell="G34" sqref="G34"/>
    </sheetView>
  </sheetViews>
  <sheetFormatPr defaultRowHeight="15" x14ac:dyDescent="0.25"/>
  <cols>
    <col min="2" max="2" width="33.140625" bestFit="1" customWidth="1"/>
    <col min="3" max="3" width="145.42578125" customWidth="1"/>
  </cols>
  <sheetData>
    <row r="1" spans="1:3" ht="15.75" thickBot="1" x14ac:dyDescent="0.3"/>
    <row r="2" spans="1:3" ht="15.75" thickBot="1" x14ac:dyDescent="0.3">
      <c r="A2" s="30" t="s">
        <v>6</v>
      </c>
      <c r="B2" s="31" t="s">
        <v>15</v>
      </c>
      <c r="C2" s="31" t="s">
        <v>8</v>
      </c>
    </row>
    <row r="3" spans="1:3" ht="25.5" x14ac:dyDescent="0.25">
      <c r="A3" s="116" t="s">
        <v>23</v>
      </c>
      <c r="B3" s="119" t="s">
        <v>121</v>
      </c>
      <c r="C3" s="32" t="s">
        <v>122</v>
      </c>
    </row>
    <row r="4" spans="1:3" x14ac:dyDescent="0.25">
      <c r="A4" s="117"/>
      <c r="B4" s="120"/>
      <c r="C4" s="32" t="s">
        <v>123</v>
      </c>
    </row>
    <row r="5" spans="1:3" x14ac:dyDescent="0.25">
      <c r="A5" s="117"/>
      <c r="B5" s="120"/>
      <c r="C5" s="32" t="s">
        <v>124</v>
      </c>
    </row>
    <row r="6" spans="1:3" x14ac:dyDescent="0.25">
      <c r="A6" s="117"/>
      <c r="B6" s="120"/>
      <c r="C6" s="32" t="s">
        <v>125</v>
      </c>
    </row>
    <row r="7" spans="1:3" x14ac:dyDescent="0.25">
      <c r="A7" s="117"/>
      <c r="B7" s="120"/>
      <c r="C7" s="32" t="s">
        <v>126</v>
      </c>
    </row>
    <row r="8" spans="1:3" x14ac:dyDescent="0.25">
      <c r="A8" s="117"/>
      <c r="B8" s="120"/>
      <c r="C8" s="32" t="s">
        <v>160</v>
      </c>
    </row>
    <row r="9" spans="1:3" ht="25.5" x14ac:dyDescent="0.25">
      <c r="A9" s="117"/>
      <c r="B9" s="120"/>
      <c r="C9" s="33" t="s">
        <v>127</v>
      </c>
    </row>
    <row r="10" spans="1:3" x14ac:dyDescent="0.25">
      <c r="A10" s="117"/>
      <c r="B10" s="120"/>
      <c r="C10" s="32" t="s">
        <v>128</v>
      </c>
    </row>
    <row r="11" spans="1:3" x14ac:dyDescent="0.25">
      <c r="A11" s="117"/>
      <c r="B11" s="120"/>
      <c r="C11" s="32" t="s">
        <v>129</v>
      </c>
    </row>
    <row r="12" spans="1:3" x14ac:dyDescent="0.25">
      <c r="A12" s="117"/>
      <c r="B12" s="120"/>
      <c r="C12" s="32" t="s">
        <v>130</v>
      </c>
    </row>
    <row r="13" spans="1:3" x14ac:dyDescent="0.25">
      <c r="A13" s="117"/>
      <c r="B13" s="120"/>
      <c r="C13" s="32" t="s">
        <v>131</v>
      </c>
    </row>
    <row r="14" spans="1:3" x14ac:dyDescent="0.25">
      <c r="A14" s="117"/>
      <c r="B14" s="120"/>
      <c r="C14" s="32" t="s">
        <v>132</v>
      </c>
    </row>
    <row r="15" spans="1:3" x14ac:dyDescent="0.25">
      <c r="A15" s="117"/>
      <c r="B15" s="120"/>
      <c r="C15" s="33"/>
    </row>
    <row r="16" spans="1:3" x14ac:dyDescent="0.25">
      <c r="A16" s="117"/>
      <c r="B16" s="120"/>
      <c r="C16" s="32"/>
    </row>
    <row r="17" spans="1:3" x14ac:dyDescent="0.25">
      <c r="A17" s="117"/>
      <c r="B17" s="120"/>
      <c r="C17" s="32" t="s">
        <v>133</v>
      </c>
    </row>
    <row r="18" spans="1:3" x14ac:dyDescent="0.25">
      <c r="A18" s="117"/>
      <c r="B18" s="120"/>
      <c r="C18" s="32" t="s">
        <v>134</v>
      </c>
    </row>
    <row r="19" spans="1:3" x14ac:dyDescent="0.25">
      <c r="A19" s="117"/>
      <c r="B19" s="120"/>
      <c r="C19" s="32" t="s">
        <v>135</v>
      </c>
    </row>
    <row r="20" spans="1:3" x14ac:dyDescent="0.25">
      <c r="A20" s="117"/>
      <c r="B20" s="120"/>
      <c r="C20" s="32" t="s">
        <v>136</v>
      </c>
    </row>
    <row r="21" spans="1:3" x14ac:dyDescent="0.25">
      <c r="A21" s="117"/>
      <c r="B21" s="120"/>
      <c r="C21" s="32" t="s">
        <v>137</v>
      </c>
    </row>
    <row r="22" spans="1:3" x14ac:dyDescent="0.25">
      <c r="A22" s="117"/>
      <c r="B22" s="120"/>
      <c r="C22" s="32" t="s">
        <v>138</v>
      </c>
    </row>
    <row r="23" spans="1:3" x14ac:dyDescent="0.25">
      <c r="A23" s="117"/>
      <c r="B23" s="120"/>
      <c r="C23" s="32" t="s">
        <v>139</v>
      </c>
    </row>
    <row r="24" spans="1:3" x14ac:dyDescent="0.25">
      <c r="A24" s="117"/>
      <c r="B24" s="120"/>
      <c r="C24" s="32" t="s">
        <v>140</v>
      </c>
    </row>
    <row r="25" spans="1:3" x14ac:dyDescent="0.25">
      <c r="A25" s="117"/>
      <c r="B25" s="120"/>
      <c r="C25" s="32" t="s">
        <v>141</v>
      </c>
    </row>
    <row r="26" spans="1:3" ht="25.5" x14ac:dyDescent="0.25">
      <c r="A26" s="117"/>
      <c r="B26" s="120"/>
      <c r="C26" s="32" t="s">
        <v>142</v>
      </c>
    </row>
    <row r="27" spans="1:3" x14ac:dyDescent="0.25">
      <c r="A27" s="117"/>
      <c r="B27" s="120"/>
      <c r="C27" s="32" t="s">
        <v>143</v>
      </c>
    </row>
    <row r="28" spans="1:3" ht="15.75" thickBot="1" x14ac:dyDescent="0.3">
      <c r="A28" s="118"/>
      <c r="B28" s="121"/>
      <c r="C28" s="34"/>
    </row>
    <row r="29" spans="1:3" ht="25.5" x14ac:dyDescent="0.25">
      <c r="A29" s="116" t="s">
        <v>24</v>
      </c>
      <c r="B29" s="119" t="s">
        <v>144</v>
      </c>
      <c r="C29" s="32" t="s">
        <v>145</v>
      </c>
    </row>
    <row r="30" spans="1:3" x14ac:dyDescent="0.25">
      <c r="A30" s="117"/>
      <c r="B30" s="120"/>
      <c r="C30" s="32" t="s">
        <v>146</v>
      </c>
    </row>
    <row r="31" spans="1:3" x14ac:dyDescent="0.25">
      <c r="A31" s="117"/>
      <c r="B31" s="120"/>
      <c r="C31" s="35" t="s">
        <v>147</v>
      </c>
    </row>
    <row r="32" spans="1:3" x14ac:dyDescent="0.25">
      <c r="A32" s="117"/>
      <c r="B32" s="120"/>
      <c r="C32" s="35" t="s">
        <v>148</v>
      </c>
    </row>
    <row r="33" spans="1:3" x14ac:dyDescent="0.25">
      <c r="A33" s="117"/>
      <c r="B33" s="120"/>
      <c r="C33" s="35" t="s">
        <v>149</v>
      </c>
    </row>
    <row r="34" spans="1:3" x14ac:dyDescent="0.25">
      <c r="A34" s="117"/>
      <c r="B34" s="120"/>
      <c r="C34" s="32" t="s">
        <v>150</v>
      </c>
    </row>
    <row r="35" spans="1:3" ht="26.25" thickBot="1" x14ac:dyDescent="0.3">
      <c r="A35" s="118"/>
      <c r="B35" s="121"/>
      <c r="C35" s="34" t="s">
        <v>314</v>
      </c>
    </row>
    <row r="36" spans="1:3" x14ac:dyDescent="0.25">
      <c r="A36" s="116" t="s">
        <v>151</v>
      </c>
      <c r="B36" s="119" t="s">
        <v>152</v>
      </c>
      <c r="C36" s="32" t="s">
        <v>153</v>
      </c>
    </row>
    <row r="37" spans="1:3" x14ac:dyDescent="0.25">
      <c r="A37" s="117"/>
      <c r="B37" s="120"/>
      <c r="C37" s="32" t="s">
        <v>154</v>
      </c>
    </row>
    <row r="38" spans="1:3" x14ac:dyDescent="0.25">
      <c r="A38" s="117"/>
      <c r="B38" s="120"/>
      <c r="C38" s="32" t="s">
        <v>155</v>
      </c>
    </row>
    <row r="39" spans="1:3" ht="25.5" x14ac:dyDescent="0.25">
      <c r="A39" s="117"/>
      <c r="B39" s="120"/>
      <c r="C39" s="32" t="s">
        <v>156</v>
      </c>
    </row>
    <row r="40" spans="1:3" ht="25.5" x14ac:dyDescent="0.25">
      <c r="A40" s="117"/>
      <c r="B40" s="120"/>
      <c r="C40" s="32" t="s">
        <v>157</v>
      </c>
    </row>
    <row r="41" spans="1:3" x14ac:dyDescent="0.25">
      <c r="A41" s="117"/>
      <c r="B41" s="120"/>
      <c r="C41" s="32" t="s">
        <v>158</v>
      </c>
    </row>
    <row r="42" spans="1:3" x14ac:dyDescent="0.25">
      <c r="A42" s="117"/>
      <c r="B42" s="120"/>
      <c r="C42" s="32" t="s">
        <v>159</v>
      </c>
    </row>
    <row r="43" spans="1:3" ht="15.75" thickBot="1" x14ac:dyDescent="0.3">
      <c r="A43" s="118"/>
      <c r="B43" s="121"/>
      <c r="C43" s="36"/>
    </row>
    <row r="45" spans="1:3" ht="15.75" thickBot="1" x14ac:dyDescent="0.3"/>
    <row r="46" spans="1:3" x14ac:dyDescent="0.25">
      <c r="A46" s="80" t="s">
        <v>29</v>
      </c>
      <c r="B46" s="81"/>
      <c r="C46" s="82"/>
    </row>
    <row r="47" spans="1:3" x14ac:dyDescent="0.25">
      <c r="A47" s="69" t="s">
        <v>30</v>
      </c>
      <c r="B47" s="70"/>
      <c r="C47" s="71"/>
    </row>
    <row r="48" spans="1:3" ht="15.75" thickBot="1" x14ac:dyDescent="0.3">
      <c r="A48" s="72" t="s">
        <v>31</v>
      </c>
      <c r="B48" s="73"/>
      <c r="C48" s="74"/>
    </row>
  </sheetData>
  <mergeCells count="9">
    <mergeCell ref="A46:C46"/>
    <mergeCell ref="A47:C47"/>
    <mergeCell ref="A48:C48"/>
    <mergeCell ref="A3:A28"/>
    <mergeCell ref="B3:B28"/>
    <mergeCell ref="A29:A35"/>
    <mergeCell ref="B29:B35"/>
    <mergeCell ref="A36:A43"/>
    <mergeCell ref="B36:B4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30FE8-DEA1-464E-B7F7-CD43D8F941C4}">
  <sheetPr>
    <tabColor rgb="FFFFFF00"/>
    <pageSetUpPr fitToPage="1"/>
  </sheetPr>
  <dimension ref="A1:K19"/>
  <sheetViews>
    <sheetView workbookViewId="0">
      <selection activeCell="E5" sqref="E5:K5"/>
    </sheetView>
  </sheetViews>
  <sheetFormatPr defaultColWidth="12.140625" defaultRowHeight="15" x14ac:dyDescent="0.25"/>
  <cols>
    <col min="1" max="1" width="29.28515625" style="2" customWidth="1"/>
  </cols>
  <sheetData>
    <row r="1" spans="1:11" ht="21.75" thickBot="1" x14ac:dyDescent="0.4">
      <c r="A1" s="22" t="s">
        <v>85</v>
      </c>
    </row>
    <row r="2" spans="1:11" ht="23.25" customHeight="1" thickBot="1" x14ac:dyDescent="0.35">
      <c r="A2" s="65" t="s">
        <v>41</v>
      </c>
      <c r="B2" s="66"/>
      <c r="C2" s="66"/>
      <c r="D2" s="66"/>
      <c r="E2" s="66"/>
      <c r="F2" s="66"/>
      <c r="G2" s="66"/>
      <c r="H2" s="66"/>
      <c r="I2" s="66"/>
      <c r="J2" s="66"/>
      <c r="K2" s="67"/>
    </row>
    <row r="3" spans="1:11" ht="15.95" customHeight="1" thickBot="1" x14ac:dyDescent="0.3">
      <c r="A3" s="63" t="s">
        <v>0</v>
      </c>
      <c r="B3" s="63"/>
      <c r="C3" s="63"/>
      <c r="D3" s="63"/>
      <c r="E3" s="64" t="s">
        <v>45</v>
      </c>
      <c r="F3" s="64"/>
      <c r="G3" s="64"/>
      <c r="H3" s="64"/>
      <c r="I3" s="64"/>
      <c r="J3" s="64"/>
      <c r="K3" s="64"/>
    </row>
    <row r="4" spans="1:11" ht="58.9" customHeight="1" thickBot="1" x14ac:dyDescent="0.3">
      <c r="A4" s="63" t="s">
        <v>1</v>
      </c>
      <c r="B4" s="63"/>
      <c r="C4" s="63"/>
      <c r="D4" s="63"/>
      <c r="E4" s="68" t="s">
        <v>87</v>
      </c>
      <c r="F4" s="64"/>
      <c r="G4" s="64"/>
      <c r="H4" s="64"/>
      <c r="I4" s="64"/>
      <c r="J4" s="64"/>
      <c r="K4" s="64"/>
    </row>
    <row r="5" spans="1:11" ht="15.95" customHeight="1" thickBot="1" x14ac:dyDescent="0.3">
      <c r="A5" s="63" t="s">
        <v>40</v>
      </c>
      <c r="B5" s="63"/>
      <c r="C5" s="63"/>
      <c r="D5" s="63"/>
      <c r="E5" s="64">
        <v>608</v>
      </c>
      <c r="F5" s="64"/>
      <c r="G5" s="64"/>
      <c r="H5" s="64"/>
      <c r="I5" s="64"/>
      <c r="J5" s="64"/>
      <c r="K5" s="64"/>
    </row>
    <row r="6" spans="1:11" ht="32.1" customHeight="1" thickBot="1" x14ac:dyDescent="0.3">
      <c r="A6" s="75" t="s">
        <v>52</v>
      </c>
      <c r="B6" s="75"/>
      <c r="C6" s="75"/>
      <c r="D6" s="75"/>
      <c r="E6" s="76">
        <v>46150</v>
      </c>
      <c r="F6" s="64"/>
      <c r="G6" s="64"/>
      <c r="H6" s="64"/>
      <c r="I6" s="64"/>
      <c r="J6" s="64"/>
      <c r="K6" s="64"/>
    </row>
    <row r="7" spans="1:11" ht="15.95" customHeight="1" thickBot="1" x14ac:dyDescent="0.3">
      <c r="A7" s="63" t="s">
        <v>42</v>
      </c>
      <c r="B7" s="63"/>
      <c r="C7" s="63"/>
      <c r="D7" s="63"/>
      <c r="E7" s="64" t="s">
        <v>44</v>
      </c>
      <c r="F7" s="64"/>
      <c r="G7" s="64"/>
      <c r="H7" s="64"/>
      <c r="I7" s="64"/>
      <c r="J7" s="64"/>
      <c r="K7" s="64"/>
    </row>
    <row r="8" spans="1:11" ht="30.95" customHeight="1" thickBot="1" x14ac:dyDescent="0.3">
      <c r="A8" s="3" t="s">
        <v>2</v>
      </c>
      <c r="B8" s="5">
        <v>46150</v>
      </c>
      <c r="C8" s="5">
        <v>47827</v>
      </c>
      <c r="D8" s="5">
        <v>49653</v>
      </c>
      <c r="E8" s="5"/>
      <c r="F8" s="5"/>
      <c r="G8" s="5"/>
      <c r="H8" s="5"/>
      <c r="I8" s="5"/>
      <c r="J8" s="5"/>
      <c r="K8" s="5"/>
    </row>
    <row r="9" spans="1:11" ht="30.95" customHeight="1" thickBot="1" x14ac:dyDescent="0.3">
      <c r="A9" s="3" t="s">
        <v>19</v>
      </c>
      <c r="B9" s="6">
        <f>127+79+126</f>
        <v>332</v>
      </c>
      <c r="C9" s="6">
        <f>127+79+126+68+84+124</f>
        <v>608</v>
      </c>
      <c r="D9" s="6">
        <v>608</v>
      </c>
      <c r="E9" s="6"/>
      <c r="F9" s="6"/>
      <c r="G9" s="6"/>
      <c r="H9" s="6"/>
      <c r="I9" s="6"/>
      <c r="J9" s="6"/>
      <c r="K9" s="7"/>
    </row>
    <row r="10" spans="1:11" ht="30.95" customHeight="1" thickBot="1" x14ac:dyDescent="0.3">
      <c r="A10" s="4" t="s">
        <v>3</v>
      </c>
      <c r="B10" s="5">
        <v>47827</v>
      </c>
      <c r="C10" s="5">
        <v>49653</v>
      </c>
      <c r="D10" s="8">
        <v>53306</v>
      </c>
      <c r="E10" s="8"/>
      <c r="F10" s="8"/>
      <c r="G10" s="8"/>
      <c r="H10" s="8"/>
      <c r="I10" s="8"/>
      <c r="J10" s="8"/>
      <c r="K10" s="8"/>
    </row>
    <row r="11" spans="1:11" ht="15.75" thickBot="1" x14ac:dyDescent="0.3">
      <c r="A11" s="1" t="s">
        <v>4</v>
      </c>
      <c r="B11" s="77" t="s">
        <v>5</v>
      </c>
      <c r="C11" s="78"/>
      <c r="D11" s="78"/>
      <c r="E11" s="78"/>
      <c r="F11" s="78"/>
      <c r="G11" s="78"/>
      <c r="H11" s="78"/>
      <c r="I11" s="78"/>
      <c r="J11" s="78"/>
      <c r="K11" s="79"/>
    </row>
    <row r="12" spans="1:11" ht="30.75" thickBot="1" x14ac:dyDescent="0.3">
      <c r="A12" s="24" t="s">
        <v>66</v>
      </c>
      <c r="B12" s="11">
        <f>127+79+126</f>
        <v>332</v>
      </c>
      <c r="C12" s="11">
        <f t="shared" ref="C12:D13" si="0">127+79+126+68+84+124</f>
        <v>608</v>
      </c>
      <c r="D12" s="11"/>
      <c r="E12" s="11"/>
      <c r="F12" s="11"/>
      <c r="G12" s="11"/>
      <c r="H12" s="11"/>
      <c r="I12" s="11"/>
      <c r="J12" s="11"/>
      <c r="K12" s="12"/>
    </row>
    <row r="13" spans="1:11" ht="45" x14ac:dyDescent="0.25">
      <c r="A13" s="24" t="s">
        <v>68</v>
      </c>
      <c r="B13" s="11"/>
      <c r="C13" s="11">
        <f>127+79+126</f>
        <v>332</v>
      </c>
      <c r="D13" s="11">
        <f t="shared" si="0"/>
        <v>608</v>
      </c>
      <c r="E13" s="11"/>
      <c r="F13" s="11"/>
      <c r="G13" s="11"/>
      <c r="H13" s="11"/>
      <c r="I13" s="11"/>
      <c r="J13" s="11"/>
      <c r="K13" s="12"/>
    </row>
    <row r="14" spans="1:11" x14ac:dyDescent="0.25">
      <c r="A14"/>
    </row>
    <row r="15" spans="1:11" ht="15.75" thickBot="1" x14ac:dyDescent="0.3"/>
    <row r="16" spans="1:11" x14ac:dyDescent="0.25">
      <c r="A16" s="80" t="s">
        <v>32</v>
      </c>
      <c r="B16" s="81"/>
      <c r="C16" s="81"/>
      <c r="D16" s="81"/>
      <c r="E16" s="81"/>
      <c r="F16" s="81"/>
      <c r="G16" s="81"/>
      <c r="H16" s="81"/>
      <c r="I16" s="81"/>
      <c r="J16" s="81"/>
      <c r="K16" s="82"/>
    </row>
    <row r="17" spans="1:11" x14ac:dyDescent="0.25">
      <c r="A17" s="69" t="s">
        <v>33</v>
      </c>
      <c r="B17" s="70"/>
      <c r="C17" s="70"/>
      <c r="D17" s="70"/>
      <c r="E17" s="70"/>
      <c r="F17" s="70"/>
      <c r="G17" s="70"/>
      <c r="H17" s="70"/>
      <c r="I17" s="70"/>
      <c r="J17" s="70"/>
      <c r="K17" s="71"/>
    </row>
    <row r="18" spans="1:11" x14ac:dyDescent="0.25">
      <c r="A18" s="69" t="s">
        <v>34</v>
      </c>
      <c r="B18" s="70"/>
      <c r="C18" s="70"/>
      <c r="D18" s="70"/>
      <c r="E18" s="70"/>
      <c r="F18" s="70"/>
      <c r="G18" s="70"/>
      <c r="H18" s="70"/>
      <c r="I18" s="70"/>
      <c r="J18" s="70"/>
      <c r="K18" s="71"/>
    </row>
    <row r="19" spans="1:11" ht="15.75" thickBot="1" x14ac:dyDescent="0.3">
      <c r="A19" s="72" t="s">
        <v>38</v>
      </c>
      <c r="B19" s="73"/>
      <c r="C19" s="73"/>
      <c r="D19" s="73"/>
      <c r="E19" s="73"/>
      <c r="F19" s="73"/>
      <c r="G19" s="73"/>
      <c r="H19" s="73"/>
      <c r="I19" s="73"/>
      <c r="J19" s="73"/>
      <c r="K19" s="74"/>
    </row>
  </sheetData>
  <mergeCells count="16">
    <mergeCell ref="A17:K17"/>
    <mergeCell ref="A18:K18"/>
    <mergeCell ref="A19:K19"/>
    <mergeCell ref="A6:D6"/>
    <mergeCell ref="E6:K6"/>
    <mergeCell ref="A7:D7"/>
    <mergeCell ref="E7:K7"/>
    <mergeCell ref="B11:K11"/>
    <mergeCell ref="A16:K16"/>
    <mergeCell ref="A5:D5"/>
    <mergeCell ref="E5:K5"/>
    <mergeCell ref="A2:K2"/>
    <mergeCell ref="A3:D3"/>
    <mergeCell ref="E3:K3"/>
    <mergeCell ref="A4:D4"/>
    <mergeCell ref="E4:K4"/>
  </mergeCells>
  <conditionalFormatting sqref="B8">
    <cfRule type="containsText" dxfId="194" priority="2" operator="containsText" text="10/12/xxxx">
      <formula>NOT(ISERROR(SEARCH("10/12/xxxx",B8)))</formula>
    </cfRule>
  </conditionalFormatting>
  <conditionalFormatting sqref="B10:C10">
    <cfRule type="containsText" dxfId="193" priority="4" operator="containsText" text="10/12/xxxx">
      <formula>NOT(ISERROR(SEARCH("10/12/xxxx",B10)))</formula>
    </cfRule>
  </conditionalFormatting>
  <conditionalFormatting sqref="C8">
    <cfRule type="containsText" dxfId="192" priority="1" operator="containsText" text="10/12/xxxx">
      <formula>NOT(ISERROR(SEARCH("10/12/xxxx",C8)))</formula>
    </cfRule>
  </conditionalFormatting>
  <conditionalFormatting sqref="D8">
    <cfRule type="containsText" dxfId="191" priority="3" operator="containsText" text="10/12/xxxx">
      <formula>NOT(ISERROR(SEARCH("10/12/xxxx",D8)))</formula>
    </cfRule>
  </conditionalFormatting>
  <conditionalFormatting sqref="D10:K10">
    <cfRule type="containsText" dxfId="190" priority="5" operator="containsText" text="xx/xx/xxxx">
      <formula>NOT(ISERROR(SEARCH("xx/xx/xxxx",D10)))</formula>
    </cfRule>
  </conditionalFormatting>
  <conditionalFormatting sqref="E8:K8">
    <cfRule type="containsText" dxfId="189" priority="6" operator="containsText" text="10/12/xxxx">
      <formula>NOT(ISERROR(SEARCH("10/12/xxxx",E8)))</formula>
    </cfRule>
  </conditionalFormatting>
  <dataValidations count="6">
    <dataValidation allowBlank="1" showInputMessage="1" showErrorMessage="1" promptTitle="Rehabilitation Milestone" prompt="Insert the Rehabilitation Milestone number here (RM#)" sqref="A12:A13" xr:uid="{41CE4A18-5C4D-4AFD-B14A-9ABDCB097051}"/>
    <dataValidation allowBlank="1" showInputMessage="1" showErrorMessage="1" promptTitle="Insert Area (ha)" prompt="Please insert the cumulative area achieved in hectares (ha) as required" sqref="B12:K13" xr:uid="{DA40C7F1-BF97-4E43-9002-1771C2B568B2}"/>
    <dataValidation allowBlank="1" showInputMessage="1" showErrorMessage="1" promptTitle="Insert Date" prompt="Please insert the date the area is available for rehabilitation" sqref="B10:C10 B8:K8" xr:uid="{09CB2C8E-70D7-43B6-B1B0-390233C7302A}"/>
    <dataValidation allowBlank="1" showInputMessage="1" showErrorMessage="1" promptTitle="Insert Date" prompt="Please insert the data the milestone is to be completed by" sqref="D10:K10" xr:uid="{3D94BF71-FD83-4833-B94C-B093BAD5A837}"/>
    <dataValidation allowBlank="1" showInputMessage="1" showErrorMessage="1" promptTitle="Insert Area (ha)" prompt="Please insert the cumulative area available in hectares (ha)" sqref="B9:K9" xr:uid="{0335F27D-6DDB-4C8A-B996-2FF34C792129}"/>
    <dataValidation allowBlank="1" showInputMessage="1" showErrorMessage="1" prompt="Please input the correct Rehabilitation Area number (RA#)" sqref="E3:K3" xr:uid="{EECE8664-1FED-4230-8A40-1A94533D7206}"/>
  </dataValidations>
  <pageMargins left="0.7" right="0.7" top="0.75" bottom="0.75" header="0.3" footer="0.3"/>
  <pageSetup paperSize="9" scale="95" orientation="landscape" r:id="rId1"/>
  <ignoredErrors>
    <ignoredError sqref="D12" calculatedColumn="1"/>
  </ignoredErrors>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97FA1-1EAC-485C-B0B5-C4FAB7DBCB88}">
  <sheetPr>
    <tabColor rgb="FFFFFF00"/>
    <pageSetUpPr fitToPage="1"/>
  </sheetPr>
  <dimension ref="A1:K19"/>
  <sheetViews>
    <sheetView workbookViewId="0">
      <selection activeCell="D22" sqref="D22"/>
    </sheetView>
  </sheetViews>
  <sheetFormatPr defaultColWidth="12.140625" defaultRowHeight="15" x14ac:dyDescent="0.25"/>
  <cols>
    <col min="1" max="1" width="29.28515625" style="2" customWidth="1"/>
  </cols>
  <sheetData>
    <row r="1" spans="1:11" ht="21.75" thickBot="1" x14ac:dyDescent="0.4">
      <c r="A1" s="22" t="s">
        <v>57</v>
      </c>
    </row>
    <row r="2" spans="1:11" ht="23.25" customHeight="1" thickBot="1" x14ac:dyDescent="0.35">
      <c r="A2" s="65" t="s">
        <v>41</v>
      </c>
      <c r="B2" s="66"/>
      <c r="C2" s="66"/>
      <c r="D2" s="66"/>
      <c r="E2" s="66"/>
      <c r="F2" s="66"/>
      <c r="G2" s="66"/>
      <c r="H2" s="66"/>
      <c r="I2" s="66"/>
      <c r="J2" s="66"/>
      <c r="K2" s="67"/>
    </row>
    <row r="3" spans="1:11" ht="15.95" customHeight="1" thickBot="1" x14ac:dyDescent="0.3">
      <c r="A3" s="63" t="s">
        <v>0</v>
      </c>
      <c r="B3" s="63"/>
      <c r="C3" s="63"/>
      <c r="D3" s="63"/>
      <c r="E3" s="64" t="s">
        <v>45</v>
      </c>
      <c r="F3" s="64"/>
      <c r="G3" s="64"/>
      <c r="H3" s="64"/>
      <c r="I3" s="64"/>
      <c r="J3" s="64"/>
      <c r="K3" s="64"/>
    </row>
    <row r="4" spans="1:11" ht="15.95" customHeight="1" thickBot="1" x14ac:dyDescent="0.3">
      <c r="A4" s="63" t="s">
        <v>1</v>
      </c>
      <c r="B4" s="63"/>
      <c r="C4" s="63"/>
      <c r="D4" s="63"/>
      <c r="E4" s="64" t="s">
        <v>67</v>
      </c>
      <c r="F4" s="64"/>
      <c r="G4" s="64"/>
      <c r="H4" s="64"/>
      <c r="I4" s="64"/>
      <c r="J4" s="64"/>
      <c r="K4" s="64"/>
    </row>
    <row r="5" spans="1:11" ht="15.95" customHeight="1" thickBot="1" x14ac:dyDescent="0.3">
      <c r="A5" s="63" t="s">
        <v>40</v>
      </c>
      <c r="B5" s="63"/>
      <c r="C5" s="63"/>
      <c r="D5" s="63"/>
      <c r="E5" s="64">
        <v>195</v>
      </c>
      <c r="F5" s="64"/>
      <c r="G5" s="64"/>
      <c r="H5" s="64"/>
      <c r="I5" s="64"/>
      <c r="J5" s="64"/>
      <c r="K5" s="64"/>
    </row>
    <row r="6" spans="1:11" ht="32.1" customHeight="1" thickBot="1" x14ac:dyDescent="0.3">
      <c r="A6" s="75" t="s">
        <v>52</v>
      </c>
      <c r="B6" s="75"/>
      <c r="C6" s="75"/>
      <c r="D6" s="75"/>
      <c r="E6" s="76">
        <v>46150</v>
      </c>
      <c r="F6" s="64"/>
      <c r="G6" s="64"/>
      <c r="H6" s="64"/>
      <c r="I6" s="64"/>
      <c r="J6" s="64"/>
      <c r="K6" s="64"/>
    </row>
    <row r="7" spans="1:11" ht="15.95" customHeight="1" thickBot="1" x14ac:dyDescent="0.3">
      <c r="A7" s="63" t="s">
        <v>42</v>
      </c>
      <c r="B7" s="63"/>
      <c r="C7" s="63"/>
      <c r="D7" s="63"/>
      <c r="E7" s="64" t="s">
        <v>44</v>
      </c>
      <c r="F7" s="64"/>
      <c r="G7" s="64"/>
      <c r="H7" s="64"/>
      <c r="I7" s="64"/>
      <c r="J7" s="64"/>
      <c r="K7" s="64"/>
    </row>
    <row r="8" spans="1:11" ht="30.95" customHeight="1" thickBot="1" x14ac:dyDescent="0.3">
      <c r="A8" s="3" t="s">
        <v>2</v>
      </c>
      <c r="B8" s="5">
        <v>46150</v>
      </c>
      <c r="C8" s="5">
        <v>47827</v>
      </c>
      <c r="D8" s="5">
        <v>49653</v>
      </c>
      <c r="E8" s="5"/>
      <c r="F8" s="5"/>
      <c r="G8" s="5"/>
      <c r="H8" s="5"/>
      <c r="I8" s="5"/>
      <c r="J8" s="5"/>
      <c r="K8" s="5"/>
    </row>
    <row r="9" spans="1:11" ht="30.95" customHeight="1" thickBot="1" x14ac:dyDescent="0.3">
      <c r="A9" s="3" t="s">
        <v>19</v>
      </c>
      <c r="B9" s="6">
        <v>127</v>
      </c>
      <c r="C9" s="6">
        <v>195</v>
      </c>
      <c r="D9" s="6">
        <v>195</v>
      </c>
      <c r="E9" s="6"/>
      <c r="F9" s="6"/>
      <c r="G9" s="6"/>
      <c r="H9" s="6"/>
      <c r="I9" s="6"/>
      <c r="J9" s="6"/>
      <c r="K9" s="7"/>
    </row>
    <row r="10" spans="1:11" ht="30.95" customHeight="1" thickBot="1" x14ac:dyDescent="0.3">
      <c r="A10" s="4" t="s">
        <v>3</v>
      </c>
      <c r="B10" s="5">
        <v>47827</v>
      </c>
      <c r="C10" s="5">
        <v>49653</v>
      </c>
      <c r="D10" s="8">
        <v>53306</v>
      </c>
      <c r="E10" s="8"/>
      <c r="F10" s="8"/>
      <c r="G10" s="8"/>
      <c r="H10" s="8"/>
      <c r="I10" s="8"/>
      <c r="J10" s="8"/>
      <c r="K10" s="8"/>
    </row>
    <row r="11" spans="1:11" ht="15.75" thickBot="1" x14ac:dyDescent="0.3">
      <c r="A11" s="1" t="s">
        <v>4</v>
      </c>
      <c r="B11" s="77" t="s">
        <v>5</v>
      </c>
      <c r="C11" s="78"/>
      <c r="D11" s="78"/>
      <c r="E11" s="78"/>
      <c r="F11" s="78"/>
      <c r="G11" s="78"/>
      <c r="H11" s="78"/>
      <c r="I11" s="78"/>
      <c r="J11" s="78"/>
      <c r="K11" s="79"/>
    </row>
    <row r="12" spans="1:11" ht="30.75" thickBot="1" x14ac:dyDescent="0.3">
      <c r="A12" s="24" t="s">
        <v>66</v>
      </c>
      <c r="B12" s="11">
        <v>127</v>
      </c>
      <c r="C12" s="11">
        <v>68</v>
      </c>
      <c r="D12" s="11"/>
      <c r="E12" s="11"/>
      <c r="F12" s="11"/>
      <c r="G12" s="11"/>
      <c r="H12" s="11"/>
      <c r="I12" s="11"/>
      <c r="J12" s="11"/>
      <c r="K12" s="12"/>
    </row>
    <row r="13" spans="1:11" ht="45" x14ac:dyDescent="0.25">
      <c r="A13" s="24" t="s">
        <v>68</v>
      </c>
      <c r="B13" s="11"/>
      <c r="C13" s="11">
        <v>127</v>
      </c>
      <c r="D13" s="11">
        <v>195</v>
      </c>
      <c r="E13" s="11"/>
      <c r="F13" s="11"/>
      <c r="G13" s="11"/>
      <c r="H13" s="11"/>
      <c r="I13" s="11"/>
      <c r="J13" s="11"/>
      <c r="K13" s="12"/>
    </row>
    <row r="14" spans="1:11" x14ac:dyDescent="0.25">
      <c r="A14"/>
    </row>
    <row r="15" spans="1:11" ht="15.75" thickBot="1" x14ac:dyDescent="0.3"/>
    <row r="16" spans="1:11" x14ac:dyDescent="0.25">
      <c r="A16" s="80" t="s">
        <v>32</v>
      </c>
      <c r="B16" s="81"/>
      <c r="C16" s="81"/>
      <c r="D16" s="81"/>
      <c r="E16" s="81"/>
      <c r="F16" s="81"/>
      <c r="G16" s="81"/>
      <c r="H16" s="81"/>
      <c r="I16" s="81"/>
      <c r="J16" s="81"/>
      <c r="K16" s="82"/>
    </row>
    <row r="17" spans="1:11" x14ac:dyDescent="0.25">
      <c r="A17" s="69" t="s">
        <v>33</v>
      </c>
      <c r="B17" s="70"/>
      <c r="C17" s="70"/>
      <c r="D17" s="70"/>
      <c r="E17" s="70"/>
      <c r="F17" s="70"/>
      <c r="G17" s="70"/>
      <c r="H17" s="70"/>
      <c r="I17" s="70"/>
      <c r="J17" s="70"/>
      <c r="K17" s="71"/>
    </row>
    <row r="18" spans="1:11" x14ac:dyDescent="0.25">
      <c r="A18" s="69" t="s">
        <v>34</v>
      </c>
      <c r="B18" s="70"/>
      <c r="C18" s="70"/>
      <c r="D18" s="70"/>
      <c r="E18" s="70"/>
      <c r="F18" s="70"/>
      <c r="G18" s="70"/>
      <c r="H18" s="70"/>
      <c r="I18" s="70"/>
      <c r="J18" s="70"/>
      <c r="K18" s="71"/>
    </row>
    <row r="19" spans="1:11" ht="15.75" thickBot="1" x14ac:dyDescent="0.3">
      <c r="A19" s="72" t="s">
        <v>38</v>
      </c>
      <c r="B19" s="73"/>
      <c r="C19" s="73"/>
      <c r="D19" s="73"/>
      <c r="E19" s="73"/>
      <c r="F19" s="73"/>
      <c r="G19" s="73"/>
      <c r="H19" s="73"/>
      <c r="I19" s="73"/>
      <c r="J19" s="73"/>
      <c r="K19" s="74"/>
    </row>
  </sheetData>
  <mergeCells count="16">
    <mergeCell ref="A5:D5"/>
    <mergeCell ref="E5:K5"/>
    <mergeCell ref="A2:K2"/>
    <mergeCell ref="A3:D3"/>
    <mergeCell ref="E3:K3"/>
    <mergeCell ref="A4:D4"/>
    <mergeCell ref="E4:K4"/>
    <mergeCell ref="A17:K17"/>
    <mergeCell ref="A18:K18"/>
    <mergeCell ref="A19:K19"/>
    <mergeCell ref="A6:D6"/>
    <mergeCell ref="E6:K6"/>
    <mergeCell ref="A7:D7"/>
    <mergeCell ref="E7:K7"/>
    <mergeCell ref="B11:K11"/>
    <mergeCell ref="A16:K16"/>
  </mergeCells>
  <conditionalFormatting sqref="B8">
    <cfRule type="containsText" dxfId="188" priority="2" operator="containsText" text="10/12/xxxx">
      <formula>NOT(ISERROR(SEARCH("10/12/xxxx",B8)))</formula>
    </cfRule>
  </conditionalFormatting>
  <conditionalFormatting sqref="B10:C10">
    <cfRule type="containsText" dxfId="187" priority="5" operator="containsText" text="10/12/xxxx">
      <formula>NOT(ISERROR(SEARCH("10/12/xxxx",B10)))</formula>
    </cfRule>
  </conditionalFormatting>
  <conditionalFormatting sqref="C8">
    <cfRule type="containsText" dxfId="186" priority="1" operator="containsText" text="10/12/xxxx">
      <formula>NOT(ISERROR(SEARCH("10/12/xxxx",C8)))</formula>
    </cfRule>
  </conditionalFormatting>
  <conditionalFormatting sqref="D8">
    <cfRule type="containsText" dxfId="185" priority="3" operator="containsText" text="10/12/xxxx">
      <formula>NOT(ISERROR(SEARCH("10/12/xxxx",D8)))</formula>
    </cfRule>
  </conditionalFormatting>
  <conditionalFormatting sqref="D10:K10">
    <cfRule type="containsText" dxfId="184" priority="6" operator="containsText" text="xx/xx/xxxx">
      <formula>NOT(ISERROR(SEARCH("xx/xx/xxxx",D10)))</formula>
    </cfRule>
  </conditionalFormatting>
  <conditionalFormatting sqref="E8:K8">
    <cfRule type="containsText" dxfId="183" priority="7" operator="containsText" text="10/12/xxxx">
      <formula>NOT(ISERROR(SEARCH("10/12/xxxx",E8)))</formula>
    </cfRule>
  </conditionalFormatting>
  <dataValidations count="6">
    <dataValidation allowBlank="1" showInputMessage="1" showErrorMessage="1" prompt="Please input the correct Rehabilitation Area number (RA#)" sqref="E3:K3" xr:uid="{665B3B9F-C877-4D9E-BA80-0265AA3E5CB6}"/>
    <dataValidation allowBlank="1" showInputMessage="1" showErrorMessage="1" promptTitle="Insert Area (ha)" prompt="Please insert the cumulative area available in hectares (ha)" sqref="B9:K9" xr:uid="{78B89CB4-D2CE-44B7-938E-F9BFAE0CF2DD}"/>
    <dataValidation allowBlank="1" showInputMessage="1" showErrorMessage="1" promptTitle="Insert Date" prompt="Please insert the data the milestone is to be completed by" sqref="D10:K10" xr:uid="{96E7F340-9B3F-47FC-84F0-4E47C78129A7}"/>
    <dataValidation allowBlank="1" showInputMessage="1" showErrorMessage="1" promptTitle="Insert Date" prompt="Please insert the date the area is available for rehabilitation" sqref="B10:C10 B8:K8" xr:uid="{975192C8-92A2-4BEA-BD1F-8D1B22E61E4F}"/>
    <dataValidation allowBlank="1" showInputMessage="1" showErrorMessage="1" promptTitle="Insert Area (ha)" prompt="Please insert the cumulative area achieved in hectares (ha) as required" sqref="B12:K13" xr:uid="{30E649BB-FCE2-4CB7-A4A9-DA3E24231A7A}"/>
    <dataValidation allowBlank="1" showInputMessage="1" showErrorMessage="1" promptTitle="Rehabilitation Milestone" prompt="Insert the Rehabilitation Milestone number here (RM#)" sqref="A12:A13" xr:uid="{9AACB04D-401B-42B9-A171-834175976B40}"/>
  </dataValidations>
  <pageMargins left="0.7" right="0.7" top="0.75" bottom="0.75" header="0.3" footer="0.3"/>
  <pageSetup paperSize="9" scale="95" orientation="landscape" r:id="rId1"/>
  <ignoredErrors>
    <ignoredError sqref="D12:D13" calculatedColumn="1"/>
  </ignoredErrors>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04FB3-C9CE-476A-9BCB-53860D9BBDC1}">
  <sheetPr>
    <tabColor rgb="FFFFFF00"/>
    <pageSetUpPr fitToPage="1"/>
  </sheetPr>
  <dimension ref="A1:K27"/>
  <sheetViews>
    <sheetView workbookViewId="0">
      <selection activeCell="E6" sqref="E6:K6"/>
    </sheetView>
  </sheetViews>
  <sheetFormatPr defaultColWidth="12.140625" defaultRowHeight="15" x14ac:dyDescent="0.25"/>
  <cols>
    <col min="1" max="1" width="29.28515625" style="2" customWidth="1"/>
  </cols>
  <sheetData>
    <row r="1" spans="1:11" ht="21.75" thickBot="1" x14ac:dyDescent="0.4">
      <c r="A1" s="22" t="s">
        <v>60</v>
      </c>
    </row>
    <row r="2" spans="1:11" ht="23.25" customHeight="1" thickBot="1" x14ac:dyDescent="0.35">
      <c r="A2" s="65" t="s">
        <v>41</v>
      </c>
      <c r="B2" s="66"/>
      <c r="C2" s="66"/>
      <c r="D2" s="66"/>
      <c r="E2" s="66"/>
      <c r="F2" s="66"/>
      <c r="G2" s="66"/>
      <c r="H2" s="66"/>
      <c r="I2" s="66"/>
      <c r="J2" s="66"/>
      <c r="K2" s="67"/>
    </row>
    <row r="3" spans="1:11" ht="15.95" customHeight="1" thickBot="1" x14ac:dyDescent="0.3">
      <c r="A3" s="63" t="s">
        <v>0</v>
      </c>
      <c r="B3" s="63"/>
      <c r="C3" s="63"/>
      <c r="D3" s="63"/>
      <c r="E3" s="64" t="s">
        <v>45</v>
      </c>
      <c r="F3" s="64"/>
      <c r="G3" s="64"/>
      <c r="H3" s="64"/>
      <c r="I3" s="64"/>
      <c r="J3" s="64"/>
      <c r="K3" s="64"/>
    </row>
    <row r="4" spans="1:11" ht="15.95" customHeight="1" thickBot="1" x14ac:dyDescent="0.3">
      <c r="A4" s="63" t="s">
        <v>1</v>
      </c>
      <c r="B4" s="63"/>
      <c r="C4" s="63"/>
      <c r="D4" s="63"/>
      <c r="E4" s="64" t="s">
        <v>67</v>
      </c>
      <c r="F4" s="64"/>
      <c r="G4" s="64"/>
      <c r="H4" s="64"/>
      <c r="I4" s="64"/>
      <c r="J4" s="64"/>
      <c r="K4" s="64"/>
    </row>
    <row r="5" spans="1:11" ht="15.95" customHeight="1" thickBot="1" x14ac:dyDescent="0.3">
      <c r="A5" s="63" t="s">
        <v>40</v>
      </c>
      <c r="B5" s="63"/>
      <c r="C5" s="63"/>
      <c r="D5" s="63"/>
      <c r="E5" s="64">
        <v>163</v>
      </c>
      <c r="F5" s="64"/>
      <c r="G5" s="64"/>
      <c r="H5" s="64"/>
      <c r="I5" s="64"/>
      <c r="J5" s="64"/>
      <c r="K5" s="64"/>
    </row>
    <row r="6" spans="1:11" ht="32.1" customHeight="1" thickBot="1" x14ac:dyDescent="0.3">
      <c r="A6" s="75" t="s">
        <v>52</v>
      </c>
      <c r="B6" s="75"/>
      <c r="C6" s="75"/>
      <c r="D6" s="75"/>
      <c r="E6" s="76">
        <v>46150</v>
      </c>
      <c r="F6" s="64"/>
      <c r="G6" s="64"/>
      <c r="H6" s="64"/>
      <c r="I6" s="64"/>
      <c r="J6" s="64"/>
      <c r="K6" s="64"/>
    </row>
    <row r="7" spans="1:11" ht="15.95" customHeight="1" thickBot="1" x14ac:dyDescent="0.3">
      <c r="A7" s="63" t="s">
        <v>42</v>
      </c>
      <c r="B7" s="63"/>
      <c r="C7" s="63"/>
      <c r="D7" s="63"/>
      <c r="E7" s="64" t="s">
        <v>44</v>
      </c>
      <c r="F7" s="64"/>
      <c r="G7" s="64"/>
      <c r="H7" s="64"/>
      <c r="I7" s="64"/>
      <c r="J7" s="64"/>
      <c r="K7" s="64"/>
    </row>
    <row r="8" spans="1:11" ht="30.95" customHeight="1" thickBot="1" x14ac:dyDescent="0.3">
      <c r="A8" s="3" t="s">
        <v>2</v>
      </c>
      <c r="B8" s="5">
        <v>46150</v>
      </c>
      <c r="C8" s="5">
        <v>47827</v>
      </c>
      <c r="D8" s="5">
        <v>49653</v>
      </c>
      <c r="E8" s="5"/>
      <c r="F8" s="5"/>
      <c r="G8" s="5"/>
      <c r="H8" s="5"/>
      <c r="I8" s="5"/>
      <c r="J8" s="5"/>
      <c r="K8" s="5"/>
    </row>
    <row r="9" spans="1:11" ht="30.95" customHeight="1" thickBot="1" x14ac:dyDescent="0.3">
      <c r="A9" s="3" t="s">
        <v>19</v>
      </c>
      <c r="B9" s="6">
        <v>79</v>
      </c>
      <c r="C9" s="6">
        <v>163</v>
      </c>
      <c r="D9" s="6">
        <v>163</v>
      </c>
      <c r="E9" s="6"/>
      <c r="F9" s="6"/>
      <c r="G9" s="6"/>
      <c r="H9" s="6"/>
      <c r="I9" s="6"/>
      <c r="J9" s="6"/>
      <c r="K9" s="7"/>
    </row>
    <row r="10" spans="1:11" ht="30.95" customHeight="1" thickBot="1" x14ac:dyDescent="0.3">
      <c r="A10" s="4" t="s">
        <v>3</v>
      </c>
      <c r="B10" s="5">
        <v>47827</v>
      </c>
      <c r="C10" s="5">
        <v>49653</v>
      </c>
      <c r="D10" s="8">
        <v>53306</v>
      </c>
      <c r="E10" s="8"/>
      <c r="F10" s="8"/>
      <c r="G10" s="8"/>
      <c r="H10" s="8"/>
      <c r="I10" s="8"/>
      <c r="J10" s="8"/>
      <c r="K10" s="8"/>
    </row>
    <row r="11" spans="1:11" ht="15.75" thickBot="1" x14ac:dyDescent="0.3">
      <c r="A11" s="1" t="s">
        <v>4</v>
      </c>
      <c r="B11" s="77" t="s">
        <v>5</v>
      </c>
      <c r="C11" s="78"/>
      <c r="D11" s="78"/>
      <c r="E11" s="78"/>
      <c r="F11" s="78"/>
      <c r="G11" s="78"/>
      <c r="H11" s="78"/>
      <c r="I11" s="78"/>
      <c r="J11" s="78"/>
      <c r="K11" s="79"/>
    </row>
    <row r="12" spans="1:11" ht="30.75" thickBot="1" x14ac:dyDescent="0.3">
      <c r="A12" s="24" t="s">
        <v>66</v>
      </c>
      <c r="B12" s="11">
        <v>79</v>
      </c>
      <c r="C12" s="11">
        <v>84</v>
      </c>
      <c r="D12" s="11"/>
      <c r="E12" s="11"/>
      <c r="F12" s="11"/>
      <c r="G12" s="11"/>
      <c r="H12" s="11"/>
      <c r="I12" s="11"/>
      <c r="J12" s="11"/>
      <c r="K12" s="12"/>
    </row>
    <row r="13" spans="1:11" ht="45" x14ac:dyDescent="0.25">
      <c r="A13" s="24" t="s">
        <v>68</v>
      </c>
      <c r="B13" s="11"/>
      <c r="C13" s="11">
        <v>79</v>
      </c>
      <c r="D13" s="11">
        <v>163</v>
      </c>
      <c r="E13" s="11"/>
      <c r="F13" s="11"/>
      <c r="G13" s="11"/>
      <c r="H13" s="11"/>
      <c r="I13" s="11"/>
      <c r="J13" s="11"/>
      <c r="K13" s="12"/>
    </row>
    <row r="14" spans="1:11" x14ac:dyDescent="0.25">
      <c r="A14"/>
    </row>
    <row r="15" spans="1:11" ht="15.75" thickBot="1" x14ac:dyDescent="0.3"/>
    <row r="16" spans="1:11" x14ac:dyDescent="0.25">
      <c r="A16" s="80" t="s">
        <v>32</v>
      </c>
      <c r="B16" s="81"/>
      <c r="C16" s="81"/>
      <c r="D16" s="81"/>
      <c r="E16" s="81"/>
      <c r="F16" s="81"/>
      <c r="G16" s="81"/>
      <c r="H16" s="81"/>
      <c r="I16" s="81"/>
      <c r="J16" s="81"/>
      <c r="K16" s="82"/>
    </row>
    <row r="17" spans="1:11" x14ac:dyDescent="0.25">
      <c r="A17" s="69" t="s">
        <v>33</v>
      </c>
      <c r="B17" s="70"/>
      <c r="C17" s="70"/>
      <c r="D17" s="70"/>
      <c r="E17" s="70"/>
      <c r="F17" s="70"/>
      <c r="G17" s="70"/>
      <c r="H17" s="70"/>
      <c r="I17" s="70"/>
      <c r="J17" s="70"/>
      <c r="K17" s="71"/>
    </row>
    <row r="18" spans="1:11" x14ac:dyDescent="0.25">
      <c r="A18" s="69" t="s">
        <v>34</v>
      </c>
      <c r="B18" s="70"/>
      <c r="C18" s="70"/>
      <c r="D18" s="70"/>
      <c r="E18" s="70"/>
      <c r="F18" s="70"/>
      <c r="G18" s="70"/>
      <c r="H18" s="70"/>
      <c r="I18" s="70"/>
      <c r="J18" s="70"/>
      <c r="K18" s="71"/>
    </row>
    <row r="19" spans="1:11" ht="15.75" thickBot="1" x14ac:dyDescent="0.3">
      <c r="A19" s="72" t="s">
        <v>38</v>
      </c>
      <c r="B19" s="73"/>
      <c r="C19" s="73"/>
      <c r="D19" s="73"/>
      <c r="E19" s="73"/>
      <c r="F19" s="73"/>
      <c r="G19" s="73"/>
      <c r="H19" s="73"/>
      <c r="I19" s="73"/>
      <c r="J19" s="73"/>
      <c r="K19" s="74"/>
    </row>
    <row r="27" spans="1:11" x14ac:dyDescent="0.25">
      <c r="E27" t="s">
        <v>86</v>
      </c>
    </row>
  </sheetData>
  <mergeCells count="16">
    <mergeCell ref="A5:D5"/>
    <mergeCell ref="E5:K5"/>
    <mergeCell ref="A2:K2"/>
    <mergeCell ref="A3:D3"/>
    <mergeCell ref="E3:K3"/>
    <mergeCell ref="A4:D4"/>
    <mergeCell ref="E4:K4"/>
    <mergeCell ref="A17:K17"/>
    <mergeCell ref="A18:K18"/>
    <mergeCell ref="A19:K19"/>
    <mergeCell ref="A6:D6"/>
    <mergeCell ref="E6:K6"/>
    <mergeCell ref="A7:D7"/>
    <mergeCell ref="E7:K7"/>
    <mergeCell ref="B11:K11"/>
    <mergeCell ref="A16:K16"/>
  </mergeCells>
  <conditionalFormatting sqref="B8">
    <cfRule type="containsText" dxfId="182" priority="4" operator="containsText" text="10/12/xxxx">
      <formula>NOT(ISERROR(SEARCH("10/12/xxxx",B8)))</formula>
    </cfRule>
  </conditionalFormatting>
  <conditionalFormatting sqref="B10:C10">
    <cfRule type="containsText" dxfId="181" priority="1" operator="containsText" text="10/12/xxxx">
      <formula>NOT(ISERROR(SEARCH("10/12/xxxx",B10)))</formula>
    </cfRule>
  </conditionalFormatting>
  <conditionalFormatting sqref="C8">
    <cfRule type="containsText" dxfId="180" priority="3" operator="containsText" text="10/12/xxxx">
      <formula>NOT(ISERROR(SEARCH("10/12/xxxx",C8)))</formula>
    </cfRule>
  </conditionalFormatting>
  <conditionalFormatting sqref="D8">
    <cfRule type="containsText" dxfId="179" priority="5" operator="containsText" text="10/12/xxxx">
      <formula>NOT(ISERROR(SEARCH("10/12/xxxx",D8)))</formula>
    </cfRule>
  </conditionalFormatting>
  <conditionalFormatting sqref="D10">
    <cfRule type="containsText" dxfId="178" priority="2" operator="containsText" text="xx/xx/xxxx">
      <formula>NOT(ISERROR(SEARCH("xx/xx/xxxx",D10)))</formula>
    </cfRule>
  </conditionalFormatting>
  <conditionalFormatting sqref="E8:K8">
    <cfRule type="containsText" dxfId="177" priority="12" operator="containsText" text="10/12/xxxx">
      <formula>NOT(ISERROR(SEARCH("10/12/xxxx",E8)))</formula>
    </cfRule>
  </conditionalFormatting>
  <conditionalFormatting sqref="E10:K10">
    <cfRule type="containsText" dxfId="176" priority="11" operator="containsText" text="xx/xx/xxxx">
      <formula>NOT(ISERROR(SEARCH("xx/xx/xxxx",E10)))</formula>
    </cfRule>
  </conditionalFormatting>
  <dataValidations count="6">
    <dataValidation allowBlank="1" showInputMessage="1" showErrorMessage="1" prompt="Please input the correct Rehabilitation Area number (RA#)" sqref="E3:K3" xr:uid="{9F0AF1FF-D7C4-40AC-8306-3B2FDCF4BB1D}"/>
    <dataValidation allowBlank="1" showInputMessage="1" showErrorMessage="1" promptTitle="Insert Area (ha)" prompt="Please insert the cumulative area available in hectares (ha)" sqref="B9:K9" xr:uid="{2D4A356B-DF78-4629-B099-CEFD195FE770}"/>
    <dataValidation allowBlank="1" showInputMessage="1" showErrorMessage="1" promptTitle="Insert Date" prompt="Please insert the data the milestone is to be completed by" sqref="D10:K10" xr:uid="{CDB6C4C1-81A6-4CAB-B0CC-E0E53D2B07B7}"/>
    <dataValidation allowBlank="1" showInputMessage="1" showErrorMessage="1" promptTitle="Insert Date" prompt="Please insert the date the area is available for rehabilitation" sqref="B8:K8 B10:C10" xr:uid="{64196FF4-6CC2-4A4C-B67E-725940FDC06D}"/>
    <dataValidation allowBlank="1" showInputMessage="1" showErrorMessage="1" promptTitle="Insert Area (ha)" prompt="Please insert the cumulative area achieved in hectares (ha) as required" sqref="B12:K13" xr:uid="{E953329D-1684-4BA7-A90B-2D86F98ED699}"/>
    <dataValidation allowBlank="1" showInputMessage="1" showErrorMessage="1" promptTitle="Rehabilitation Milestone" prompt="Insert the Rehabilitation Milestone number here (RM#)" sqref="A12:A13" xr:uid="{57E23A53-6271-4902-B724-E59AEFAC0E16}"/>
  </dataValidations>
  <pageMargins left="0.7" right="0.7" top="0.75" bottom="0.75" header="0.3" footer="0.3"/>
  <pageSetup paperSize="9" scale="95" orientation="landscape"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68F09-9938-4CEE-9D3D-7A882BEDDC2E}">
  <sheetPr>
    <tabColor rgb="FFFFFF00"/>
    <pageSetUpPr fitToPage="1"/>
  </sheetPr>
  <dimension ref="A1:K19"/>
  <sheetViews>
    <sheetView workbookViewId="0">
      <selection activeCell="E6" sqref="E6:K6"/>
    </sheetView>
  </sheetViews>
  <sheetFormatPr defaultColWidth="12.140625" defaultRowHeight="15" x14ac:dyDescent="0.25"/>
  <cols>
    <col min="1" max="1" width="29.28515625" style="2" customWidth="1"/>
  </cols>
  <sheetData>
    <row r="1" spans="1:11" ht="21.75" thickBot="1" x14ac:dyDescent="0.4">
      <c r="A1" s="22" t="s">
        <v>58</v>
      </c>
    </row>
    <row r="2" spans="1:11" ht="23.25" customHeight="1" thickBot="1" x14ac:dyDescent="0.35">
      <c r="A2" s="65" t="s">
        <v>41</v>
      </c>
      <c r="B2" s="66"/>
      <c r="C2" s="66"/>
      <c r="D2" s="66"/>
      <c r="E2" s="66"/>
      <c r="F2" s="66"/>
      <c r="G2" s="66"/>
      <c r="H2" s="66"/>
      <c r="I2" s="66"/>
      <c r="J2" s="66"/>
      <c r="K2" s="67"/>
    </row>
    <row r="3" spans="1:11" ht="15.95" customHeight="1" thickBot="1" x14ac:dyDescent="0.3">
      <c r="A3" s="63" t="s">
        <v>0</v>
      </c>
      <c r="B3" s="63"/>
      <c r="C3" s="63"/>
      <c r="D3" s="63"/>
      <c r="E3" s="64" t="s">
        <v>45</v>
      </c>
      <c r="F3" s="64"/>
      <c r="G3" s="64"/>
      <c r="H3" s="64"/>
      <c r="I3" s="64"/>
      <c r="J3" s="64"/>
      <c r="K3" s="64"/>
    </row>
    <row r="4" spans="1:11" ht="15.95" customHeight="1" thickBot="1" x14ac:dyDescent="0.3">
      <c r="A4" s="63" t="s">
        <v>1</v>
      </c>
      <c r="B4" s="63"/>
      <c r="C4" s="63"/>
      <c r="D4" s="63"/>
      <c r="E4" s="64" t="s">
        <v>67</v>
      </c>
      <c r="F4" s="64"/>
      <c r="G4" s="64"/>
      <c r="H4" s="64"/>
      <c r="I4" s="64"/>
      <c r="J4" s="64"/>
      <c r="K4" s="64"/>
    </row>
    <row r="5" spans="1:11" ht="15.95" customHeight="1" thickBot="1" x14ac:dyDescent="0.3">
      <c r="A5" s="63" t="s">
        <v>40</v>
      </c>
      <c r="B5" s="63"/>
      <c r="C5" s="63"/>
      <c r="D5" s="63"/>
      <c r="E5" s="64">
        <v>250</v>
      </c>
      <c r="F5" s="64"/>
      <c r="G5" s="64"/>
      <c r="H5" s="64"/>
      <c r="I5" s="64"/>
      <c r="J5" s="64"/>
      <c r="K5" s="64"/>
    </row>
    <row r="6" spans="1:11" ht="32.1" customHeight="1" thickBot="1" x14ac:dyDescent="0.3">
      <c r="A6" s="75" t="s">
        <v>52</v>
      </c>
      <c r="B6" s="75"/>
      <c r="C6" s="75"/>
      <c r="D6" s="75"/>
      <c r="E6" s="76">
        <v>46150</v>
      </c>
      <c r="F6" s="64"/>
      <c r="G6" s="64"/>
      <c r="H6" s="64"/>
      <c r="I6" s="64"/>
      <c r="J6" s="64"/>
      <c r="K6" s="64"/>
    </row>
    <row r="7" spans="1:11" ht="15.95" customHeight="1" thickBot="1" x14ac:dyDescent="0.3">
      <c r="A7" s="63" t="s">
        <v>42</v>
      </c>
      <c r="B7" s="63"/>
      <c r="C7" s="63"/>
      <c r="D7" s="63"/>
      <c r="E7" s="64" t="s">
        <v>44</v>
      </c>
      <c r="F7" s="64"/>
      <c r="G7" s="64"/>
      <c r="H7" s="64"/>
      <c r="I7" s="64"/>
      <c r="J7" s="64"/>
      <c r="K7" s="64"/>
    </row>
    <row r="8" spans="1:11" ht="30.95" customHeight="1" thickBot="1" x14ac:dyDescent="0.3">
      <c r="A8" s="3" t="s">
        <v>2</v>
      </c>
      <c r="B8" s="5">
        <v>46150</v>
      </c>
      <c r="C8" s="5">
        <v>47827</v>
      </c>
      <c r="D8" s="5">
        <v>49653</v>
      </c>
      <c r="E8" s="5"/>
      <c r="F8" s="5"/>
      <c r="G8" s="5"/>
      <c r="H8" s="5"/>
      <c r="I8" s="5"/>
      <c r="J8" s="5"/>
      <c r="K8" s="5"/>
    </row>
    <row r="9" spans="1:11" ht="30.95" customHeight="1" thickBot="1" x14ac:dyDescent="0.3">
      <c r="A9" s="3" t="s">
        <v>19</v>
      </c>
      <c r="B9" s="6">
        <v>126</v>
      </c>
      <c r="C9" s="6">
        <v>250</v>
      </c>
      <c r="D9" s="6">
        <v>250</v>
      </c>
      <c r="E9" s="6"/>
      <c r="F9" s="6"/>
      <c r="G9" s="6"/>
      <c r="H9" s="6"/>
      <c r="I9" s="6"/>
      <c r="J9" s="6"/>
      <c r="K9" s="7"/>
    </row>
    <row r="10" spans="1:11" ht="30.95" customHeight="1" thickBot="1" x14ac:dyDescent="0.3">
      <c r="A10" s="4" t="s">
        <v>3</v>
      </c>
      <c r="B10" s="5">
        <v>47827</v>
      </c>
      <c r="C10" s="5">
        <v>49653</v>
      </c>
      <c r="D10" s="8">
        <v>53306</v>
      </c>
      <c r="E10" s="8"/>
      <c r="F10" s="8"/>
      <c r="G10" s="8"/>
      <c r="H10" s="8"/>
      <c r="I10" s="8"/>
      <c r="J10" s="8"/>
      <c r="K10" s="8"/>
    </row>
    <row r="11" spans="1:11" ht="15.75" thickBot="1" x14ac:dyDescent="0.3">
      <c r="A11" s="1" t="s">
        <v>4</v>
      </c>
      <c r="B11" s="77" t="s">
        <v>5</v>
      </c>
      <c r="C11" s="78"/>
      <c r="D11" s="78"/>
      <c r="E11" s="78"/>
      <c r="F11" s="78"/>
      <c r="G11" s="78"/>
      <c r="H11" s="78"/>
      <c r="I11" s="78"/>
      <c r="J11" s="78"/>
      <c r="K11" s="79"/>
    </row>
    <row r="12" spans="1:11" ht="30.75" thickBot="1" x14ac:dyDescent="0.3">
      <c r="A12" s="24" t="s">
        <v>66</v>
      </c>
      <c r="B12" s="11">
        <v>126</v>
      </c>
      <c r="C12" s="11">
        <v>124</v>
      </c>
      <c r="D12" s="11"/>
      <c r="E12" s="11"/>
      <c r="F12" s="11"/>
      <c r="G12" s="11"/>
      <c r="H12" s="11"/>
      <c r="I12" s="11"/>
      <c r="J12" s="11"/>
      <c r="K12" s="12"/>
    </row>
    <row r="13" spans="1:11" ht="45" x14ac:dyDescent="0.25">
      <c r="A13" s="24" t="s">
        <v>68</v>
      </c>
      <c r="B13" s="11"/>
      <c r="C13" s="11">
        <v>126</v>
      </c>
      <c r="D13" s="11">
        <v>250</v>
      </c>
      <c r="E13" s="11"/>
      <c r="F13" s="11"/>
      <c r="G13" s="11"/>
      <c r="H13" s="11"/>
      <c r="I13" s="11"/>
      <c r="J13" s="11"/>
      <c r="K13" s="12"/>
    </row>
    <row r="14" spans="1:11" x14ac:dyDescent="0.25">
      <c r="A14"/>
    </row>
    <row r="15" spans="1:11" ht="15.75" thickBot="1" x14ac:dyDescent="0.3"/>
    <row r="16" spans="1:11" x14ac:dyDescent="0.25">
      <c r="A16" s="80" t="s">
        <v>32</v>
      </c>
      <c r="B16" s="81"/>
      <c r="C16" s="81"/>
      <c r="D16" s="81"/>
      <c r="E16" s="81"/>
      <c r="F16" s="81"/>
      <c r="G16" s="81"/>
      <c r="H16" s="81"/>
      <c r="I16" s="81"/>
      <c r="J16" s="81"/>
      <c r="K16" s="82"/>
    </row>
    <row r="17" spans="1:11" x14ac:dyDescent="0.25">
      <c r="A17" s="69" t="s">
        <v>33</v>
      </c>
      <c r="B17" s="70"/>
      <c r="C17" s="70"/>
      <c r="D17" s="70"/>
      <c r="E17" s="70"/>
      <c r="F17" s="70"/>
      <c r="G17" s="70"/>
      <c r="H17" s="70"/>
      <c r="I17" s="70"/>
      <c r="J17" s="70"/>
      <c r="K17" s="71"/>
    </row>
    <row r="18" spans="1:11" x14ac:dyDescent="0.25">
      <c r="A18" s="69" t="s">
        <v>34</v>
      </c>
      <c r="B18" s="70"/>
      <c r="C18" s="70"/>
      <c r="D18" s="70"/>
      <c r="E18" s="70"/>
      <c r="F18" s="70"/>
      <c r="G18" s="70"/>
      <c r="H18" s="70"/>
      <c r="I18" s="70"/>
      <c r="J18" s="70"/>
      <c r="K18" s="71"/>
    </row>
    <row r="19" spans="1:11" ht="15.75" thickBot="1" x14ac:dyDescent="0.3">
      <c r="A19" s="72" t="s">
        <v>38</v>
      </c>
      <c r="B19" s="73"/>
      <c r="C19" s="73"/>
      <c r="D19" s="73"/>
      <c r="E19" s="73"/>
      <c r="F19" s="73"/>
      <c r="G19" s="73"/>
      <c r="H19" s="73"/>
      <c r="I19" s="73"/>
      <c r="J19" s="73"/>
      <c r="K19" s="74"/>
    </row>
  </sheetData>
  <mergeCells count="16">
    <mergeCell ref="A5:D5"/>
    <mergeCell ref="E5:K5"/>
    <mergeCell ref="A2:K2"/>
    <mergeCell ref="A3:D3"/>
    <mergeCell ref="E3:K3"/>
    <mergeCell ref="A4:D4"/>
    <mergeCell ref="E4:K4"/>
    <mergeCell ref="A17:K17"/>
    <mergeCell ref="A18:K18"/>
    <mergeCell ref="A19:K19"/>
    <mergeCell ref="A6:D6"/>
    <mergeCell ref="E6:K6"/>
    <mergeCell ref="A7:D7"/>
    <mergeCell ref="E7:K7"/>
    <mergeCell ref="B11:K11"/>
    <mergeCell ref="A16:K16"/>
  </mergeCells>
  <conditionalFormatting sqref="B8">
    <cfRule type="containsText" dxfId="175" priority="4" operator="containsText" text="10/12/xxxx">
      <formula>NOT(ISERROR(SEARCH("10/12/xxxx",B8)))</formula>
    </cfRule>
  </conditionalFormatting>
  <conditionalFormatting sqref="B10:C10">
    <cfRule type="containsText" dxfId="174" priority="1" operator="containsText" text="10/12/xxxx">
      <formula>NOT(ISERROR(SEARCH("10/12/xxxx",B10)))</formula>
    </cfRule>
  </conditionalFormatting>
  <conditionalFormatting sqref="C8">
    <cfRule type="containsText" dxfId="173" priority="3" operator="containsText" text="10/12/xxxx">
      <formula>NOT(ISERROR(SEARCH("10/12/xxxx",C8)))</formula>
    </cfRule>
  </conditionalFormatting>
  <conditionalFormatting sqref="D8">
    <cfRule type="containsText" dxfId="172" priority="5" operator="containsText" text="10/12/xxxx">
      <formula>NOT(ISERROR(SEARCH("10/12/xxxx",D8)))</formula>
    </cfRule>
  </conditionalFormatting>
  <conditionalFormatting sqref="D10">
    <cfRule type="containsText" dxfId="171" priority="2" operator="containsText" text="xx/xx/xxxx">
      <formula>NOT(ISERROR(SEARCH("xx/xx/xxxx",D10)))</formula>
    </cfRule>
  </conditionalFormatting>
  <conditionalFormatting sqref="E8:K8">
    <cfRule type="containsText" dxfId="170" priority="15" operator="containsText" text="10/12/xxxx">
      <formula>NOT(ISERROR(SEARCH("10/12/xxxx",E8)))</formula>
    </cfRule>
  </conditionalFormatting>
  <conditionalFormatting sqref="E10:K10">
    <cfRule type="containsText" dxfId="169" priority="14" operator="containsText" text="xx/xx/xxxx">
      <formula>NOT(ISERROR(SEARCH("xx/xx/xxxx",E10)))</formula>
    </cfRule>
  </conditionalFormatting>
  <dataValidations disablePrompts="1" count="6">
    <dataValidation allowBlank="1" showInputMessage="1" showErrorMessage="1" promptTitle="Rehabilitation Milestone" prompt="Insert the Rehabilitation Milestone number here (RM#)" sqref="A12:A13" xr:uid="{E5E56489-3302-4448-897E-A006404C6B41}"/>
    <dataValidation allowBlank="1" showInputMessage="1" showErrorMessage="1" promptTitle="Insert Area (ha)" prompt="Please insert the cumulative area achieved in hectares (ha) as required" sqref="B12:K13" xr:uid="{A16E3A6D-7195-483C-9020-42E9FA63A3A0}"/>
    <dataValidation allowBlank="1" showInputMessage="1" showErrorMessage="1" promptTitle="Insert Date" prompt="Please insert the date the area is available for rehabilitation" sqref="B8:K8 B10:C10" xr:uid="{D7E8C430-0AB2-47B5-B051-E011F5DEB0E5}"/>
    <dataValidation allowBlank="1" showInputMessage="1" showErrorMessage="1" promptTitle="Insert Date" prompt="Please insert the data the milestone is to be completed by" sqref="D10:K10" xr:uid="{52892A97-09FF-4DEB-B1BB-E1B7E8153F9F}"/>
    <dataValidation allowBlank="1" showInputMessage="1" showErrorMessage="1" promptTitle="Insert Area (ha)" prompt="Please insert the cumulative area available in hectares (ha)" sqref="B9:K9" xr:uid="{FA096804-5071-4661-ADBE-5E9EEA476133}"/>
    <dataValidation allowBlank="1" showInputMessage="1" showErrorMessage="1" prompt="Please input the correct Rehabilitation Area number (RA#)" sqref="E3:K3" xr:uid="{7B7D13EE-8F14-4150-8217-B336E4850E1A}"/>
  </dataValidations>
  <pageMargins left="0.7" right="0.7" top="0.75" bottom="0.75" header="0.3" footer="0.3"/>
  <pageSetup paperSize="9" scale="95" orientation="landscape"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26079-FA4A-45EC-9FE6-198A761251F4}">
  <sheetPr>
    <tabColor theme="5" tint="-0.499984740745262"/>
    <pageSetUpPr fitToPage="1"/>
  </sheetPr>
  <dimension ref="A1:Q25"/>
  <sheetViews>
    <sheetView workbookViewId="0"/>
  </sheetViews>
  <sheetFormatPr defaultColWidth="12.140625" defaultRowHeight="15" x14ac:dyDescent="0.25"/>
  <cols>
    <col min="1" max="1" width="33.7109375" style="2" customWidth="1"/>
  </cols>
  <sheetData>
    <row r="1" spans="1:17" ht="21" x14ac:dyDescent="0.35">
      <c r="A1" s="22" t="s">
        <v>57</v>
      </c>
    </row>
    <row r="2" spans="1:17" ht="23.25" customHeight="1" thickBot="1" x14ac:dyDescent="0.35">
      <c r="A2" s="95" t="s">
        <v>41</v>
      </c>
      <c r="B2" s="96"/>
      <c r="C2" s="96"/>
      <c r="D2" s="96"/>
      <c r="E2" s="96"/>
      <c r="F2" s="96"/>
      <c r="G2" s="96"/>
      <c r="H2" s="96"/>
      <c r="I2" s="96"/>
      <c r="J2" s="96"/>
      <c r="K2" s="96"/>
      <c r="L2" s="96"/>
      <c r="M2" s="96"/>
      <c r="N2" s="96"/>
      <c r="O2" s="96"/>
      <c r="P2" s="97"/>
    </row>
    <row r="3" spans="1:17" ht="15.95" customHeight="1" thickBot="1" x14ac:dyDescent="0.3">
      <c r="A3" s="98" t="s">
        <v>0</v>
      </c>
      <c r="B3" s="98"/>
      <c r="C3" s="98"/>
      <c r="D3" s="98"/>
      <c r="E3" s="99" t="s">
        <v>46</v>
      </c>
      <c r="F3" s="100"/>
      <c r="G3" s="100"/>
      <c r="H3" s="100"/>
      <c r="I3" s="100"/>
      <c r="J3" s="100"/>
      <c r="K3" s="100"/>
      <c r="L3" s="100"/>
      <c r="M3" s="100"/>
      <c r="N3" s="100"/>
      <c r="O3" s="100"/>
      <c r="P3" s="101"/>
    </row>
    <row r="4" spans="1:17" ht="15.95" customHeight="1" thickBot="1" x14ac:dyDescent="0.3">
      <c r="A4" s="63" t="s">
        <v>1</v>
      </c>
      <c r="B4" s="63"/>
      <c r="C4" s="63"/>
      <c r="D4" s="63"/>
      <c r="E4" s="92" t="s">
        <v>62</v>
      </c>
      <c r="F4" s="93"/>
      <c r="G4" s="93"/>
      <c r="H4" s="93"/>
      <c r="I4" s="93"/>
      <c r="J4" s="93"/>
      <c r="K4" s="93"/>
      <c r="L4" s="93"/>
      <c r="M4" s="93"/>
      <c r="N4" s="93"/>
      <c r="O4" s="93"/>
      <c r="P4" s="94"/>
    </row>
    <row r="5" spans="1:17" ht="15.95" customHeight="1" thickBot="1" x14ac:dyDescent="0.3">
      <c r="A5" s="63" t="s">
        <v>40</v>
      </c>
      <c r="B5" s="63"/>
      <c r="C5" s="63"/>
      <c r="D5" s="63"/>
      <c r="E5" s="92">
        <v>530</v>
      </c>
      <c r="F5" s="93"/>
      <c r="G5" s="93"/>
      <c r="H5" s="93"/>
      <c r="I5" s="93"/>
      <c r="J5" s="93"/>
      <c r="K5" s="93"/>
      <c r="L5" s="93"/>
      <c r="M5" s="93"/>
      <c r="N5" s="93"/>
      <c r="O5" s="93"/>
      <c r="P5" s="94"/>
    </row>
    <row r="6" spans="1:17" ht="32.1" customHeight="1" thickBot="1" x14ac:dyDescent="0.3">
      <c r="A6" s="75" t="s">
        <v>53</v>
      </c>
      <c r="B6" s="75"/>
      <c r="C6" s="75"/>
      <c r="D6" s="75"/>
      <c r="E6" s="83">
        <v>47827</v>
      </c>
      <c r="F6" s="84"/>
      <c r="G6" s="84"/>
      <c r="H6" s="84"/>
      <c r="I6" s="84"/>
      <c r="J6" s="84"/>
      <c r="K6" s="84"/>
      <c r="L6" s="84"/>
      <c r="M6" s="84"/>
      <c r="N6" s="84"/>
      <c r="O6" s="84"/>
      <c r="P6" s="85"/>
    </row>
    <row r="7" spans="1:17" ht="15.95" customHeight="1" thickBot="1" x14ac:dyDescent="0.3">
      <c r="A7" s="63" t="s">
        <v>42</v>
      </c>
      <c r="B7" s="63"/>
      <c r="C7" s="63"/>
      <c r="D7" s="63"/>
      <c r="E7" s="86" t="s">
        <v>44</v>
      </c>
      <c r="F7" s="87"/>
      <c r="G7" s="87"/>
      <c r="H7" s="87"/>
      <c r="I7" s="87"/>
      <c r="J7" s="87"/>
      <c r="K7" s="87"/>
      <c r="L7" s="87"/>
      <c r="M7" s="87"/>
      <c r="N7" s="87"/>
      <c r="O7" s="87"/>
      <c r="P7" s="88"/>
    </row>
    <row r="8" spans="1:17" ht="30.95" customHeight="1" thickBot="1" x14ac:dyDescent="0.3">
      <c r="A8" s="3" t="s">
        <v>2</v>
      </c>
      <c r="B8" s="5">
        <v>47827</v>
      </c>
      <c r="C8" s="5">
        <v>49653</v>
      </c>
      <c r="D8" s="5">
        <v>51480</v>
      </c>
      <c r="E8" s="5">
        <v>53306</v>
      </c>
      <c r="F8" s="5">
        <v>55132</v>
      </c>
      <c r="G8" s="5">
        <v>56958</v>
      </c>
      <c r="H8" s="5">
        <v>58785</v>
      </c>
      <c r="I8" s="5">
        <v>60611</v>
      </c>
      <c r="J8" s="5">
        <v>62437</v>
      </c>
      <c r="K8" s="5"/>
      <c r="L8" s="5"/>
      <c r="M8" s="5"/>
      <c r="N8" s="5"/>
      <c r="O8" s="5"/>
      <c r="P8" s="5"/>
    </row>
    <row r="9" spans="1:17" ht="30.95" customHeight="1" thickBot="1" x14ac:dyDescent="0.3">
      <c r="A9" s="3" t="s">
        <v>19</v>
      </c>
      <c r="B9" s="13">
        <v>150</v>
      </c>
      <c r="C9" s="13">
        <f>150+189</f>
        <v>339</v>
      </c>
      <c r="D9" s="13">
        <f>150+189</f>
        <v>339</v>
      </c>
      <c r="E9" s="13">
        <f>150+189+170</f>
        <v>509</v>
      </c>
      <c r="F9" s="13">
        <f>150+189+170+21</f>
        <v>530</v>
      </c>
      <c r="G9" s="13">
        <f>150+189+170+21</f>
        <v>530</v>
      </c>
      <c r="H9" s="13">
        <f t="shared" ref="H9:I9" si="0">150+189+170+21</f>
        <v>530</v>
      </c>
      <c r="I9" s="13">
        <f t="shared" si="0"/>
        <v>530</v>
      </c>
      <c r="J9" s="13">
        <f t="shared" ref="J9" si="1">150+189+170+21</f>
        <v>530</v>
      </c>
      <c r="K9" s="13"/>
      <c r="L9" s="13"/>
      <c r="M9" s="13"/>
      <c r="N9" s="13"/>
      <c r="O9" s="13"/>
      <c r="P9" s="13"/>
    </row>
    <row r="10" spans="1:17" ht="30.95" customHeight="1" thickBot="1" x14ac:dyDescent="0.3">
      <c r="A10" s="4" t="s">
        <v>3</v>
      </c>
      <c r="B10" s="5">
        <v>49653</v>
      </c>
      <c r="C10" s="5">
        <v>51480</v>
      </c>
      <c r="D10" s="5">
        <v>53306</v>
      </c>
      <c r="E10" s="5">
        <v>55132</v>
      </c>
      <c r="F10" s="5">
        <v>56958</v>
      </c>
      <c r="G10" s="5">
        <v>58785</v>
      </c>
      <c r="H10" s="5">
        <v>60611</v>
      </c>
      <c r="I10" s="5">
        <v>62437</v>
      </c>
      <c r="J10" s="5">
        <v>64263</v>
      </c>
      <c r="K10" s="5"/>
      <c r="L10" s="8"/>
      <c r="M10" s="8"/>
      <c r="N10" s="8"/>
      <c r="O10" s="8"/>
      <c r="P10" s="8"/>
    </row>
    <row r="11" spans="1:17" ht="15.75" thickBot="1" x14ac:dyDescent="0.3">
      <c r="A11" s="1" t="s">
        <v>4</v>
      </c>
      <c r="B11" s="89" t="s">
        <v>5</v>
      </c>
      <c r="C11" s="90"/>
      <c r="D11" s="90"/>
      <c r="E11" s="90"/>
      <c r="F11" s="90"/>
      <c r="G11" s="90"/>
      <c r="H11" s="90"/>
      <c r="I11" s="90"/>
      <c r="J11" s="90"/>
      <c r="K11" s="90"/>
      <c r="L11" s="90"/>
      <c r="M11" s="90"/>
      <c r="N11" s="90"/>
      <c r="O11" s="90"/>
      <c r="P11" s="91"/>
      <c r="Q11" s="19"/>
    </row>
    <row r="12" spans="1:17" ht="30.75" thickBot="1" x14ac:dyDescent="0.3">
      <c r="A12" s="23" t="s">
        <v>74</v>
      </c>
      <c r="B12" s="9">
        <v>150</v>
      </c>
      <c r="C12" s="9">
        <f t="shared" ref="C12:D16" si="2">150+189</f>
        <v>339</v>
      </c>
      <c r="D12" s="9"/>
      <c r="E12" s="9">
        <f>150+189+170</f>
        <v>509</v>
      </c>
      <c r="F12" s="9">
        <f t="shared" ref="F12:G16" si="3">150+189+170+21</f>
        <v>530</v>
      </c>
      <c r="G12" s="9"/>
      <c r="H12" s="9"/>
      <c r="I12" s="9"/>
      <c r="J12" s="9"/>
      <c r="K12" s="9"/>
      <c r="L12" s="9"/>
      <c r="M12" s="9"/>
      <c r="N12" s="9"/>
      <c r="O12" s="9"/>
      <c r="P12" s="16"/>
    </row>
    <row r="13" spans="1:17" ht="30.75" thickBot="1" x14ac:dyDescent="0.3">
      <c r="A13" s="23" t="s">
        <v>75</v>
      </c>
      <c r="B13" s="9">
        <v>150</v>
      </c>
      <c r="C13" s="9">
        <f t="shared" si="2"/>
        <v>339</v>
      </c>
      <c r="D13" s="9"/>
      <c r="E13" s="9">
        <f>150+189+170</f>
        <v>509</v>
      </c>
      <c r="F13" s="9">
        <f t="shared" si="3"/>
        <v>530</v>
      </c>
      <c r="G13" s="9"/>
      <c r="H13" s="9"/>
      <c r="I13" s="9"/>
      <c r="J13" s="9"/>
      <c r="K13" s="17"/>
      <c r="L13" s="14"/>
      <c r="M13" s="15"/>
      <c r="N13" s="15"/>
      <c r="O13" s="15"/>
      <c r="P13" s="16"/>
    </row>
    <row r="14" spans="1:17" ht="30.75" thickBot="1" x14ac:dyDescent="0.3">
      <c r="A14" s="23" t="s">
        <v>71</v>
      </c>
      <c r="B14" s="9">
        <v>150</v>
      </c>
      <c r="C14" s="9">
        <f t="shared" si="2"/>
        <v>339</v>
      </c>
      <c r="D14" s="9"/>
      <c r="E14" s="9">
        <f>150+189+170</f>
        <v>509</v>
      </c>
      <c r="F14" s="9">
        <f t="shared" si="3"/>
        <v>530</v>
      </c>
      <c r="G14" s="9"/>
      <c r="H14" s="9"/>
      <c r="I14" s="9"/>
      <c r="J14" s="9"/>
      <c r="K14" s="17"/>
      <c r="L14" s="14"/>
      <c r="M14" s="15"/>
      <c r="N14" s="15"/>
      <c r="O14" s="15"/>
      <c r="P14" s="16"/>
    </row>
    <row r="15" spans="1:17" ht="15.75" thickBot="1" x14ac:dyDescent="0.3">
      <c r="A15" s="24" t="s">
        <v>72</v>
      </c>
      <c r="B15" s="9">
        <v>150</v>
      </c>
      <c r="C15" s="9">
        <f t="shared" si="2"/>
        <v>339</v>
      </c>
      <c r="D15" s="9"/>
      <c r="E15" s="9">
        <f>150+189+170</f>
        <v>509</v>
      </c>
      <c r="F15" s="9">
        <f t="shared" si="3"/>
        <v>530</v>
      </c>
      <c r="G15" s="9"/>
      <c r="H15" s="9"/>
      <c r="I15" s="9"/>
      <c r="J15" s="9"/>
      <c r="K15" s="18"/>
      <c r="L15" s="14"/>
      <c r="M15" s="9"/>
      <c r="N15" s="9"/>
      <c r="O15" s="9"/>
      <c r="P15" s="16"/>
    </row>
    <row r="16" spans="1:17" ht="15.75" thickBot="1" x14ac:dyDescent="0.3">
      <c r="A16" s="23" t="s">
        <v>73</v>
      </c>
      <c r="B16" s="9">
        <v>150</v>
      </c>
      <c r="C16" s="9">
        <f t="shared" si="2"/>
        <v>339</v>
      </c>
      <c r="D16" s="9">
        <f t="shared" si="2"/>
        <v>339</v>
      </c>
      <c r="E16" s="9">
        <f>150+189+170</f>
        <v>509</v>
      </c>
      <c r="F16" s="9">
        <f t="shared" si="3"/>
        <v>530</v>
      </c>
      <c r="G16" s="9">
        <f t="shared" si="3"/>
        <v>530</v>
      </c>
      <c r="H16" s="9">
        <f t="shared" ref="H16" si="4">150+189+170+21</f>
        <v>530</v>
      </c>
      <c r="I16" s="9"/>
      <c r="J16" s="9"/>
      <c r="K16" s="9"/>
      <c r="L16" s="9"/>
      <c r="M16" s="9"/>
      <c r="N16" s="9"/>
      <c r="O16" s="9"/>
      <c r="P16" s="16"/>
    </row>
    <row r="17" spans="1:16" ht="30.75" thickBot="1" x14ac:dyDescent="0.3">
      <c r="A17" s="23" t="s">
        <v>66</v>
      </c>
      <c r="B17" s="9"/>
      <c r="C17" s="9"/>
      <c r="D17" s="9">
        <v>150</v>
      </c>
      <c r="E17" s="9">
        <f>150+189</f>
        <v>339</v>
      </c>
      <c r="F17" s="9">
        <f>150+189</f>
        <v>339</v>
      </c>
      <c r="G17" s="9">
        <f>150+189+170</f>
        <v>509</v>
      </c>
      <c r="H17" s="9">
        <f>150+189+170+21</f>
        <v>530</v>
      </c>
      <c r="I17" s="9"/>
      <c r="J17" s="9"/>
      <c r="K17" s="9"/>
      <c r="L17" s="9"/>
      <c r="M17" s="9"/>
      <c r="N17" s="9"/>
      <c r="O17" s="9"/>
      <c r="P17" s="16"/>
    </row>
    <row r="18" spans="1:16" ht="30.75" thickBot="1" x14ac:dyDescent="0.3">
      <c r="A18" s="24" t="s">
        <v>68</v>
      </c>
      <c r="B18" s="11"/>
      <c r="C18" s="11"/>
      <c r="D18" s="11"/>
      <c r="E18" s="11"/>
      <c r="F18" s="9">
        <v>150</v>
      </c>
      <c r="G18" s="9">
        <f>150+189</f>
        <v>339</v>
      </c>
      <c r="H18" s="9">
        <f>150+189</f>
        <v>339</v>
      </c>
      <c r="I18" s="9">
        <f>150+189+170</f>
        <v>509</v>
      </c>
      <c r="J18" s="9">
        <f t="shared" ref="J18:J19" si="5">150+189+170+21</f>
        <v>530</v>
      </c>
      <c r="K18" s="11"/>
      <c r="L18" s="11"/>
      <c r="M18" s="11"/>
      <c r="N18" s="11"/>
      <c r="O18" s="11"/>
      <c r="P18" s="9"/>
    </row>
    <row r="19" spans="1:16" ht="15.75" thickBot="1" x14ac:dyDescent="0.3">
      <c r="A19" s="24" t="s">
        <v>76</v>
      </c>
      <c r="B19" s="11"/>
      <c r="C19" s="11"/>
      <c r="D19" s="11"/>
      <c r="E19" s="11"/>
      <c r="F19" s="9">
        <v>150</v>
      </c>
      <c r="G19" s="9">
        <f>150+189</f>
        <v>339</v>
      </c>
      <c r="H19" s="9">
        <f>150+189</f>
        <v>339</v>
      </c>
      <c r="I19" s="9">
        <f>150+189+170</f>
        <v>509</v>
      </c>
      <c r="J19" s="11">
        <f t="shared" si="5"/>
        <v>530</v>
      </c>
      <c r="K19" s="18"/>
      <c r="L19" s="11"/>
      <c r="M19" s="11"/>
      <c r="N19" s="11"/>
      <c r="O19" s="11"/>
      <c r="P19" s="25"/>
    </row>
    <row r="21" spans="1:16" ht="15.75" thickBot="1" x14ac:dyDescent="0.3"/>
    <row r="22" spans="1:16" x14ac:dyDescent="0.25">
      <c r="A22" s="80" t="s">
        <v>32</v>
      </c>
      <c r="B22" s="81"/>
      <c r="C22" s="81"/>
      <c r="D22" s="81"/>
      <c r="E22" s="81"/>
      <c r="F22" s="81"/>
      <c r="G22" s="81"/>
      <c r="H22" s="81"/>
      <c r="I22" s="81"/>
      <c r="J22" s="81"/>
      <c r="K22" s="82"/>
    </row>
    <row r="23" spans="1:16" x14ac:dyDescent="0.25">
      <c r="A23" s="69" t="s">
        <v>33</v>
      </c>
      <c r="B23" s="70"/>
      <c r="C23" s="70"/>
      <c r="D23" s="70"/>
      <c r="E23" s="70"/>
      <c r="F23" s="70"/>
      <c r="G23" s="70"/>
      <c r="H23" s="70"/>
      <c r="I23" s="70"/>
      <c r="J23" s="70"/>
      <c r="K23" s="71"/>
    </row>
    <row r="24" spans="1:16" x14ac:dyDescent="0.25">
      <c r="A24" s="69" t="s">
        <v>34</v>
      </c>
      <c r="B24" s="70"/>
      <c r="C24" s="70"/>
      <c r="D24" s="70"/>
      <c r="E24" s="70"/>
      <c r="F24" s="70"/>
      <c r="G24" s="70"/>
      <c r="H24" s="70"/>
      <c r="I24" s="70"/>
      <c r="J24" s="70"/>
      <c r="K24" s="71"/>
    </row>
    <row r="25" spans="1:16" ht="15.75" thickBot="1" x14ac:dyDescent="0.3">
      <c r="A25" s="72" t="s">
        <v>38</v>
      </c>
      <c r="B25" s="73"/>
      <c r="C25" s="73"/>
      <c r="D25" s="73"/>
      <c r="E25" s="73"/>
      <c r="F25" s="73"/>
      <c r="G25" s="73"/>
      <c r="H25" s="73"/>
      <c r="I25" s="73"/>
      <c r="J25" s="73"/>
      <c r="K25" s="74"/>
    </row>
  </sheetData>
  <mergeCells count="16">
    <mergeCell ref="A5:D5"/>
    <mergeCell ref="E5:P5"/>
    <mergeCell ref="A2:P2"/>
    <mergeCell ref="A3:D3"/>
    <mergeCell ref="E3:P3"/>
    <mergeCell ref="A4:D4"/>
    <mergeCell ref="E4:P4"/>
    <mergeCell ref="A23:K23"/>
    <mergeCell ref="A24:K24"/>
    <mergeCell ref="A25:K25"/>
    <mergeCell ref="A6:D6"/>
    <mergeCell ref="E6:P6"/>
    <mergeCell ref="A7:D7"/>
    <mergeCell ref="E7:P7"/>
    <mergeCell ref="B11:P11"/>
    <mergeCell ref="A22:K22"/>
  </mergeCells>
  <conditionalFormatting sqref="B8">
    <cfRule type="containsText" dxfId="168" priority="5" operator="containsText" text="10/12/xxxx">
      <formula>NOT(ISERROR(SEARCH("10/12/xxxx",B8)))</formula>
    </cfRule>
  </conditionalFormatting>
  <conditionalFormatting sqref="B10">
    <cfRule type="containsText" dxfId="167" priority="14" operator="containsText" text="10/12/xxxx">
      <formula>NOT(ISERROR(SEARCH("10/12/xxxx",B10)))</formula>
    </cfRule>
  </conditionalFormatting>
  <conditionalFormatting sqref="C8">
    <cfRule type="containsText" dxfId="166" priority="9" operator="containsText" text="10/12/xxxx">
      <formula>NOT(ISERROR(SEARCH("10/12/xxxx",C8)))</formula>
    </cfRule>
  </conditionalFormatting>
  <conditionalFormatting sqref="C10">
    <cfRule type="containsText" dxfId="165" priority="13" operator="containsText" text="10/12/xxxx">
      <formula>NOT(ISERROR(SEARCH("10/12/xxxx",C10)))</formula>
    </cfRule>
  </conditionalFormatting>
  <conditionalFormatting sqref="D8">
    <cfRule type="containsText" dxfId="164" priority="8" operator="containsText" text="10/12/xxxx">
      <formula>NOT(ISERROR(SEARCH("10/12/xxxx",D8)))</formula>
    </cfRule>
  </conditionalFormatting>
  <conditionalFormatting sqref="D10">
    <cfRule type="containsText" dxfId="163" priority="12" operator="containsText" text="10/12/xxxx">
      <formula>NOT(ISERROR(SEARCH("10/12/xxxx",D10)))</formula>
    </cfRule>
  </conditionalFormatting>
  <conditionalFormatting sqref="E8">
    <cfRule type="containsText" dxfId="162" priority="7" operator="containsText" text="10/12/xxxx">
      <formula>NOT(ISERROR(SEARCH("10/12/xxxx",E8)))</formula>
    </cfRule>
  </conditionalFormatting>
  <conditionalFormatting sqref="E10">
    <cfRule type="containsText" dxfId="161" priority="11" operator="containsText" text="10/12/xxxx">
      <formula>NOT(ISERROR(SEARCH("10/12/xxxx",E10)))</formula>
    </cfRule>
  </conditionalFormatting>
  <conditionalFormatting sqref="F8">
    <cfRule type="containsText" dxfId="160" priority="6" operator="containsText" text="10/12/xxxx">
      <formula>NOT(ISERROR(SEARCH("10/12/xxxx",F8)))</formula>
    </cfRule>
  </conditionalFormatting>
  <conditionalFormatting sqref="F10">
    <cfRule type="containsText" dxfId="159" priority="10" operator="containsText" text="10/12/xxxx">
      <formula>NOT(ISERROR(SEARCH("10/12/xxxx",F10)))</formula>
    </cfRule>
  </conditionalFormatting>
  <conditionalFormatting sqref="G8">
    <cfRule type="containsText" dxfId="158" priority="15" operator="containsText" text="10/12/xxxx">
      <formula>NOT(ISERROR(SEARCH("10/12/xxxx",G8)))</formula>
    </cfRule>
  </conditionalFormatting>
  <conditionalFormatting sqref="G10:I10">
    <cfRule type="containsText" dxfId="157" priority="16" operator="containsText" text="10/12/xxxx">
      <formula>NOT(ISERROR(SEARCH("10/12/xxxx",G10)))</formula>
    </cfRule>
  </conditionalFormatting>
  <conditionalFormatting sqref="H8">
    <cfRule type="containsText" dxfId="156" priority="4" operator="containsText" text="10/12/xxxx">
      <formula>NOT(ISERROR(SEARCH("10/12/xxxx",H8)))</formula>
    </cfRule>
  </conditionalFormatting>
  <conditionalFormatting sqref="I8">
    <cfRule type="containsText" dxfId="155" priority="3" operator="containsText" text="10/12/xxxx">
      <formula>NOT(ISERROR(SEARCH("10/12/xxxx",I8)))</formula>
    </cfRule>
  </conditionalFormatting>
  <conditionalFormatting sqref="J8">
    <cfRule type="containsText" dxfId="154" priority="2" operator="containsText" text="10/12/xxxx">
      <formula>NOT(ISERROR(SEARCH("10/12/xxxx",J8)))</formula>
    </cfRule>
  </conditionalFormatting>
  <conditionalFormatting sqref="J10">
    <cfRule type="containsText" dxfId="153" priority="1" operator="containsText" text="10/12/xxxx">
      <formula>NOT(ISERROR(SEARCH("10/12/xxxx",J10)))</formula>
    </cfRule>
  </conditionalFormatting>
  <conditionalFormatting sqref="K8">
    <cfRule type="containsText" dxfId="152" priority="17" operator="containsText" text="10/12/xxxx">
      <formula>NOT(ISERROR(SEARCH("10/12/xxxx",K8)))</formula>
    </cfRule>
  </conditionalFormatting>
  <conditionalFormatting sqref="K10">
    <cfRule type="containsText" dxfId="151" priority="27" operator="containsText" text="10/12/xxxx">
      <formula>NOT(ISERROR(SEARCH("10/12/xxxx",K10)))</formula>
    </cfRule>
  </conditionalFormatting>
  <conditionalFormatting sqref="L8:P8">
    <cfRule type="containsText" dxfId="150" priority="26" operator="containsText" text="10/12/xxxx">
      <formula>NOT(ISERROR(SEARCH("10/12/xxxx",L8)))</formula>
    </cfRule>
  </conditionalFormatting>
  <conditionalFormatting sqref="L10:P10">
    <cfRule type="containsText" dxfId="149" priority="25" operator="containsText" text="xx/xx/xxxx">
      <formula>NOT(ISERROR(SEARCH("xx/xx/xxxx",L10)))</formula>
    </cfRule>
  </conditionalFormatting>
  <dataValidations count="6">
    <dataValidation allowBlank="1" showInputMessage="1" showErrorMessage="1" promptTitle="Insert Date" prompt="Please insert the date the area is available for rehabilitation" sqref="B8:O8 B10:K10" xr:uid="{9B517F95-5B34-4E43-B59F-D4CB89FD20B2}"/>
    <dataValidation allowBlank="1" showInputMessage="1" showErrorMessage="1" promptTitle="Insert Area (ha)" prompt="Please insert the cumulative area available in hectares (ha)" sqref="B9:O9" xr:uid="{2F8EF9BB-DDB9-4FDB-831D-EC76C94FB270}"/>
    <dataValidation allowBlank="1" showInputMessage="1" showErrorMessage="1" promptTitle="Rehabilitation Milestone" prompt="Insert the Rehabilitation Milestone number here (RM#)" sqref="A12:A19" xr:uid="{E0524E3B-C3D2-4596-8258-D194AE39A98E}"/>
    <dataValidation allowBlank="1" showInputMessage="1" showErrorMessage="1" promptTitle="Insert Date" prompt="Please insert the data the milestone is to be completed by" sqref="L10:O10" xr:uid="{1115E286-7451-4575-B61C-F7346E73F2E2}"/>
    <dataValidation allowBlank="1" showInputMessage="1" showErrorMessage="1" promptTitle="Insert Area (ha)" prompt="Please insert the cumulative area achieved in hectares (ha) as required" sqref="P18:P19 O17 K12:P16 B12:J19" xr:uid="{6F481752-37ED-4977-9923-F6AFE8B5576C}"/>
    <dataValidation allowBlank="1" showInputMessage="1" showErrorMessage="1" prompt="Please input the correct Rehabilitation Area number (RA#)" sqref="E3" xr:uid="{1ADAE98F-353A-45C4-9CB4-2B2A67E1855E}"/>
  </dataValidations>
  <pageMargins left="0.7" right="0.7" top="0.75" bottom="0.75" header="0.3" footer="0.3"/>
  <pageSetup paperSize="9" scale="96" orientation="landscape" r:id="rId1"/>
  <ignoredErrors>
    <ignoredError sqref="J8 J10 J14:J17" calculatedColumn="1"/>
  </ignoredErrors>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2E482-9B85-4A74-B585-57D4B9674457}">
  <sheetPr>
    <tabColor theme="5" tint="-0.499984740745262"/>
    <pageSetUpPr fitToPage="1"/>
  </sheetPr>
  <dimension ref="A1:Q25"/>
  <sheetViews>
    <sheetView workbookViewId="0"/>
  </sheetViews>
  <sheetFormatPr defaultColWidth="12.140625" defaultRowHeight="15" x14ac:dyDescent="0.25"/>
  <cols>
    <col min="1" max="1" width="33.7109375" style="2" customWidth="1"/>
  </cols>
  <sheetData>
    <row r="1" spans="1:17" ht="21" x14ac:dyDescent="0.35">
      <c r="A1" s="22" t="s">
        <v>59</v>
      </c>
    </row>
    <row r="2" spans="1:17" ht="23.25" customHeight="1" thickBot="1" x14ac:dyDescent="0.35">
      <c r="A2" s="95" t="s">
        <v>41</v>
      </c>
      <c r="B2" s="96"/>
      <c r="C2" s="96"/>
      <c r="D2" s="96"/>
      <c r="E2" s="96"/>
      <c r="F2" s="96"/>
      <c r="G2" s="96"/>
      <c r="H2" s="96"/>
      <c r="I2" s="96"/>
      <c r="J2" s="96"/>
      <c r="K2" s="96"/>
      <c r="L2" s="96"/>
      <c r="M2" s="96"/>
      <c r="N2" s="96"/>
      <c r="O2" s="96"/>
      <c r="P2" s="97"/>
    </row>
    <row r="3" spans="1:17" ht="15.95" customHeight="1" thickBot="1" x14ac:dyDescent="0.3">
      <c r="A3" s="98" t="s">
        <v>0</v>
      </c>
      <c r="B3" s="98"/>
      <c r="C3" s="98"/>
      <c r="D3" s="98"/>
      <c r="E3" s="99" t="s">
        <v>46</v>
      </c>
      <c r="F3" s="100"/>
      <c r="G3" s="100"/>
      <c r="H3" s="100"/>
      <c r="I3" s="100"/>
      <c r="J3" s="100"/>
      <c r="K3" s="100"/>
      <c r="L3" s="100"/>
      <c r="M3" s="100"/>
      <c r="N3" s="100"/>
      <c r="O3" s="100"/>
      <c r="P3" s="101"/>
    </row>
    <row r="4" spans="1:17" ht="15.95" customHeight="1" thickBot="1" x14ac:dyDescent="0.3">
      <c r="A4" s="63" t="s">
        <v>1</v>
      </c>
      <c r="B4" s="63"/>
      <c r="C4" s="63"/>
      <c r="D4" s="63"/>
      <c r="E4" s="92" t="s">
        <v>62</v>
      </c>
      <c r="F4" s="93"/>
      <c r="G4" s="93"/>
      <c r="H4" s="93"/>
      <c r="I4" s="93"/>
      <c r="J4" s="93"/>
      <c r="K4" s="93"/>
      <c r="L4" s="93"/>
      <c r="M4" s="93"/>
      <c r="N4" s="93"/>
      <c r="O4" s="93"/>
      <c r="P4" s="94"/>
    </row>
    <row r="5" spans="1:17" ht="15.95" customHeight="1" thickBot="1" x14ac:dyDescent="0.3">
      <c r="A5" s="63" t="s">
        <v>40</v>
      </c>
      <c r="B5" s="63"/>
      <c r="C5" s="63"/>
      <c r="D5" s="63"/>
      <c r="E5" s="92">
        <v>982</v>
      </c>
      <c r="F5" s="93"/>
      <c r="G5" s="93"/>
      <c r="H5" s="93"/>
      <c r="I5" s="93"/>
      <c r="J5" s="93"/>
      <c r="K5" s="93"/>
      <c r="L5" s="93"/>
      <c r="M5" s="93"/>
      <c r="N5" s="93"/>
      <c r="O5" s="93"/>
      <c r="P5" s="94"/>
    </row>
    <row r="6" spans="1:17" ht="32.1" customHeight="1" thickBot="1" x14ac:dyDescent="0.3">
      <c r="A6" s="75" t="s">
        <v>53</v>
      </c>
      <c r="B6" s="75"/>
      <c r="C6" s="75"/>
      <c r="D6" s="75"/>
      <c r="E6" s="83">
        <v>53306</v>
      </c>
      <c r="F6" s="84"/>
      <c r="G6" s="84"/>
      <c r="H6" s="84"/>
      <c r="I6" s="84"/>
      <c r="J6" s="84"/>
      <c r="K6" s="84"/>
      <c r="L6" s="84"/>
      <c r="M6" s="84"/>
      <c r="N6" s="84"/>
      <c r="O6" s="84"/>
      <c r="P6" s="85"/>
    </row>
    <row r="7" spans="1:17" ht="15.95" customHeight="1" thickBot="1" x14ac:dyDescent="0.3">
      <c r="A7" s="63" t="s">
        <v>42</v>
      </c>
      <c r="B7" s="63"/>
      <c r="C7" s="63"/>
      <c r="D7" s="63"/>
      <c r="E7" s="86" t="s">
        <v>44</v>
      </c>
      <c r="F7" s="87"/>
      <c r="G7" s="87"/>
      <c r="H7" s="87"/>
      <c r="I7" s="87"/>
      <c r="J7" s="87"/>
      <c r="K7" s="87"/>
      <c r="L7" s="87"/>
      <c r="M7" s="87"/>
      <c r="N7" s="87"/>
      <c r="O7" s="87"/>
      <c r="P7" s="88"/>
    </row>
    <row r="8" spans="1:17" ht="30.95" customHeight="1" thickBot="1" x14ac:dyDescent="0.3">
      <c r="A8" s="3" t="s">
        <v>2</v>
      </c>
      <c r="B8" s="5">
        <v>53306</v>
      </c>
      <c r="C8" s="5">
        <v>55132</v>
      </c>
      <c r="D8" s="5">
        <v>56958</v>
      </c>
      <c r="E8" s="5">
        <v>58785</v>
      </c>
      <c r="F8" s="5">
        <v>60611</v>
      </c>
      <c r="G8" s="5">
        <v>62437</v>
      </c>
      <c r="H8" s="5">
        <v>64263</v>
      </c>
      <c r="I8" s="5"/>
      <c r="J8" s="5"/>
      <c r="K8" s="5"/>
      <c r="L8" s="5"/>
      <c r="M8" s="5"/>
      <c r="N8" s="5"/>
      <c r="O8" s="5"/>
      <c r="P8" s="5"/>
    </row>
    <row r="9" spans="1:17" ht="30.95" customHeight="1" thickBot="1" x14ac:dyDescent="0.3">
      <c r="A9" s="3" t="s">
        <v>19</v>
      </c>
      <c r="B9" s="13">
        <v>99</v>
      </c>
      <c r="C9" s="13">
        <f>99+297</f>
        <v>396</v>
      </c>
      <c r="D9" s="13">
        <f>99+297+586</f>
        <v>982</v>
      </c>
      <c r="E9" s="13">
        <f>99+297+586</f>
        <v>982</v>
      </c>
      <c r="F9" s="13">
        <f>99+297+586</f>
        <v>982</v>
      </c>
      <c r="G9" s="13">
        <f>99+297+586</f>
        <v>982</v>
      </c>
      <c r="H9" s="13">
        <f>99+297+586</f>
        <v>982</v>
      </c>
      <c r="I9" s="13"/>
      <c r="J9" s="13"/>
      <c r="K9" s="13"/>
      <c r="L9" s="13"/>
      <c r="M9" s="13"/>
      <c r="N9" s="13"/>
      <c r="O9" s="13"/>
      <c r="P9" s="13"/>
    </row>
    <row r="10" spans="1:17" ht="30.95" customHeight="1" thickBot="1" x14ac:dyDescent="0.3">
      <c r="A10" s="4" t="s">
        <v>3</v>
      </c>
      <c r="B10" s="5">
        <v>55132</v>
      </c>
      <c r="C10" s="5">
        <v>56958</v>
      </c>
      <c r="D10" s="5">
        <v>58785</v>
      </c>
      <c r="E10" s="5">
        <v>60611</v>
      </c>
      <c r="F10" s="5">
        <v>62437</v>
      </c>
      <c r="G10" s="5">
        <v>64263</v>
      </c>
      <c r="H10" s="5">
        <v>66090</v>
      </c>
      <c r="I10" s="5"/>
      <c r="J10" s="5"/>
      <c r="K10" s="5"/>
      <c r="L10" s="8"/>
      <c r="M10" s="8"/>
      <c r="N10" s="8"/>
      <c r="O10" s="8"/>
      <c r="P10" s="8"/>
    </row>
    <row r="11" spans="1:17" ht="15.75" thickBot="1" x14ac:dyDescent="0.3">
      <c r="A11" s="1" t="s">
        <v>4</v>
      </c>
      <c r="B11" s="89" t="s">
        <v>5</v>
      </c>
      <c r="C11" s="90"/>
      <c r="D11" s="90"/>
      <c r="E11" s="90"/>
      <c r="F11" s="90"/>
      <c r="G11" s="90"/>
      <c r="H11" s="90"/>
      <c r="I11" s="90"/>
      <c r="J11" s="90"/>
      <c r="K11" s="90"/>
      <c r="L11" s="90"/>
      <c r="M11" s="90"/>
      <c r="N11" s="90"/>
      <c r="O11" s="90"/>
      <c r="P11" s="91"/>
      <c r="Q11" s="19"/>
    </row>
    <row r="12" spans="1:17" ht="30.75" thickBot="1" x14ac:dyDescent="0.3">
      <c r="A12" s="23" t="s">
        <v>74</v>
      </c>
      <c r="B12" s="9">
        <v>99</v>
      </c>
      <c r="C12" s="9">
        <f>99+297</f>
        <v>396</v>
      </c>
      <c r="D12" s="9">
        <f>99+297+586</f>
        <v>982</v>
      </c>
      <c r="E12" s="9"/>
      <c r="F12" s="9"/>
      <c r="G12" s="9"/>
      <c r="H12" s="9"/>
      <c r="I12" s="9"/>
      <c r="J12" s="9"/>
      <c r="K12" s="9"/>
      <c r="L12" s="9"/>
      <c r="M12" s="9"/>
      <c r="N12" s="9"/>
      <c r="O12" s="9"/>
      <c r="P12" s="16"/>
    </row>
    <row r="13" spans="1:17" ht="30.75" thickBot="1" x14ac:dyDescent="0.3">
      <c r="A13" s="23" t="s">
        <v>75</v>
      </c>
      <c r="B13" s="9">
        <v>99</v>
      </c>
      <c r="C13" s="9">
        <v>396</v>
      </c>
      <c r="D13" s="9">
        <f t="shared" ref="D13:G17" si="0">99+297+586</f>
        <v>982</v>
      </c>
      <c r="E13" s="9"/>
      <c r="F13" s="9"/>
      <c r="G13" s="9"/>
      <c r="H13" s="9"/>
      <c r="I13" s="9"/>
      <c r="J13" s="9"/>
      <c r="K13" s="17"/>
      <c r="L13" s="14"/>
      <c r="M13" s="15"/>
      <c r="N13" s="15"/>
      <c r="O13" s="15"/>
      <c r="P13" s="16"/>
    </row>
    <row r="14" spans="1:17" ht="30.75" thickBot="1" x14ac:dyDescent="0.3">
      <c r="A14" s="23" t="s">
        <v>71</v>
      </c>
      <c r="B14" s="9">
        <v>99</v>
      </c>
      <c r="C14" s="9">
        <f>99+297</f>
        <v>396</v>
      </c>
      <c r="D14" s="9">
        <f t="shared" si="0"/>
        <v>982</v>
      </c>
      <c r="E14" s="9"/>
      <c r="F14" s="9"/>
      <c r="G14" s="9"/>
      <c r="H14" s="9"/>
      <c r="I14" s="9"/>
      <c r="J14" s="9"/>
      <c r="K14" s="17"/>
      <c r="L14" s="14"/>
      <c r="M14" s="15"/>
      <c r="N14" s="15"/>
      <c r="O14" s="15"/>
      <c r="P14" s="16"/>
    </row>
    <row r="15" spans="1:17" ht="15.75" thickBot="1" x14ac:dyDescent="0.3">
      <c r="A15" s="24" t="s">
        <v>72</v>
      </c>
      <c r="B15" s="11">
        <v>99</v>
      </c>
      <c r="C15" s="9">
        <f>99+297</f>
        <v>396</v>
      </c>
      <c r="D15" s="9">
        <f t="shared" si="0"/>
        <v>982</v>
      </c>
      <c r="E15" s="9"/>
      <c r="F15" s="9"/>
      <c r="G15" s="9"/>
      <c r="H15" s="9"/>
      <c r="I15" s="9"/>
      <c r="J15" s="9"/>
      <c r="K15" s="18"/>
      <c r="L15" s="14"/>
      <c r="M15" s="9"/>
      <c r="N15" s="9"/>
      <c r="O15" s="9"/>
      <c r="P15" s="16"/>
    </row>
    <row r="16" spans="1:17" ht="15.75" thickBot="1" x14ac:dyDescent="0.3">
      <c r="A16" s="23" t="s">
        <v>73</v>
      </c>
      <c r="B16" s="9">
        <v>99</v>
      </c>
      <c r="C16" s="9">
        <f>99+297</f>
        <v>396</v>
      </c>
      <c r="D16" s="9">
        <f t="shared" si="0"/>
        <v>982</v>
      </c>
      <c r="E16" s="9">
        <f t="shared" si="0"/>
        <v>982</v>
      </c>
      <c r="F16" s="9"/>
      <c r="G16" s="9"/>
      <c r="H16" s="9"/>
      <c r="I16" s="9"/>
      <c r="J16" s="9"/>
      <c r="K16" s="9"/>
      <c r="L16" s="9"/>
      <c r="M16" s="9"/>
      <c r="N16" s="9"/>
      <c r="O16" s="9"/>
      <c r="P16" s="16"/>
    </row>
    <row r="17" spans="1:16" ht="30.75" thickBot="1" x14ac:dyDescent="0.3">
      <c r="A17" s="23" t="s">
        <v>66</v>
      </c>
      <c r="B17" s="9"/>
      <c r="C17" s="9"/>
      <c r="D17" s="9">
        <v>99</v>
      </c>
      <c r="E17" s="9">
        <f>99+297</f>
        <v>396</v>
      </c>
      <c r="F17" s="9">
        <f t="shared" si="0"/>
        <v>982</v>
      </c>
      <c r="G17" s="9">
        <f t="shared" si="0"/>
        <v>982</v>
      </c>
      <c r="H17" s="9"/>
      <c r="I17" s="9"/>
      <c r="J17" s="9"/>
      <c r="K17" s="9"/>
      <c r="L17" s="9"/>
      <c r="M17" s="9"/>
      <c r="N17" s="9"/>
      <c r="O17" s="9"/>
      <c r="P17" s="16"/>
    </row>
    <row r="18" spans="1:16" ht="30.75" thickBot="1" x14ac:dyDescent="0.3">
      <c r="A18" s="24" t="s">
        <v>68</v>
      </c>
      <c r="B18" s="11"/>
      <c r="C18" s="11"/>
      <c r="D18" s="11"/>
      <c r="E18" s="11"/>
      <c r="F18" s="11">
        <v>99</v>
      </c>
      <c r="G18" s="9">
        <f>99+297</f>
        <v>396</v>
      </c>
      <c r="H18" s="9">
        <f t="shared" ref="H18:H19" si="1">99+297+586</f>
        <v>982</v>
      </c>
      <c r="I18" s="11"/>
      <c r="J18" s="11"/>
      <c r="K18" s="11"/>
      <c r="L18" s="11"/>
      <c r="M18" s="11"/>
      <c r="N18" s="11"/>
      <c r="O18" s="11"/>
      <c r="P18" s="9"/>
    </row>
    <row r="19" spans="1:16" ht="15.75" thickBot="1" x14ac:dyDescent="0.3">
      <c r="A19" s="24" t="s">
        <v>76</v>
      </c>
      <c r="B19" s="11"/>
      <c r="C19" s="11"/>
      <c r="D19" s="11"/>
      <c r="E19" s="11"/>
      <c r="F19" s="11">
        <v>99</v>
      </c>
      <c r="G19" s="9">
        <f>99+297</f>
        <v>396</v>
      </c>
      <c r="H19" s="11">
        <f t="shared" si="1"/>
        <v>982</v>
      </c>
      <c r="I19" s="11"/>
      <c r="J19" s="11"/>
      <c r="K19" s="18"/>
      <c r="L19" s="11"/>
      <c r="M19" s="11"/>
      <c r="N19" s="11"/>
      <c r="O19" s="11"/>
      <c r="P19" s="25"/>
    </row>
    <row r="21" spans="1:16" ht="15.75" thickBot="1" x14ac:dyDescent="0.3"/>
    <row r="22" spans="1:16" x14ac:dyDescent="0.25">
      <c r="A22" s="80" t="s">
        <v>32</v>
      </c>
      <c r="B22" s="81"/>
      <c r="C22" s="81"/>
      <c r="D22" s="81"/>
      <c r="E22" s="81"/>
      <c r="F22" s="81"/>
      <c r="G22" s="81"/>
      <c r="H22" s="81"/>
      <c r="I22" s="81"/>
      <c r="J22" s="81"/>
      <c r="K22" s="82"/>
    </row>
    <row r="23" spans="1:16" x14ac:dyDescent="0.25">
      <c r="A23" s="69" t="s">
        <v>33</v>
      </c>
      <c r="B23" s="70"/>
      <c r="C23" s="70"/>
      <c r="D23" s="70"/>
      <c r="E23" s="70"/>
      <c r="F23" s="70"/>
      <c r="G23" s="70"/>
      <c r="H23" s="70"/>
      <c r="I23" s="70"/>
      <c r="J23" s="70"/>
      <c r="K23" s="71"/>
    </row>
    <row r="24" spans="1:16" x14ac:dyDescent="0.25">
      <c r="A24" s="69" t="s">
        <v>34</v>
      </c>
      <c r="B24" s="70"/>
      <c r="C24" s="70"/>
      <c r="D24" s="70"/>
      <c r="E24" s="70"/>
      <c r="F24" s="70"/>
      <c r="G24" s="70"/>
      <c r="H24" s="70"/>
      <c r="I24" s="70"/>
      <c r="J24" s="70"/>
      <c r="K24" s="71"/>
    </row>
    <row r="25" spans="1:16" ht="15.75" thickBot="1" x14ac:dyDescent="0.3">
      <c r="A25" s="72" t="s">
        <v>38</v>
      </c>
      <c r="B25" s="73"/>
      <c r="C25" s="73"/>
      <c r="D25" s="73"/>
      <c r="E25" s="73"/>
      <c r="F25" s="73"/>
      <c r="G25" s="73"/>
      <c r="H25" s="73"/>
      <c r="I25" s="73"/>
      <c r="J25" s="73"/>
      <c r="K25" s="74"/>
    </row>
  </sheetData>
  <mergeCells count="16">
    <mergeCell ref="A5:D5"/>
    <mergeCell ref="E5:P5"/>
    <mergeCell ref="A2:P2"/>
    <mergeCell ref="A3:D3"/>
    <mergeCell ref="E3:P3"/>
    <mergeCell ref="A4:D4"/>
    <mergeCell ref="E4:P4"/>
    <mergeCell ref="A23:K23"/>
    <mergeCell ref="A24:K24"/>
    <mergeCell ref="A25:K25"/>
    <mergeCell ref="A6:D6"/>
    <mergeCell ref="E6:P6"/>
    <mergeCell ref="A7:D7"/>
    <mergeCell ref="E7:P7"/>
    <mergeCell ref="B11:P11"/>
    <mergeCell ref="A22:K22"/>
  </mergeCells>
  <conditionalFormatting sqref="B8">
    <cfRule type="containsText" dxfId="148" priority="6" operator="containsText" text="10/12/xxxx">
      <formula>NOT(ISERROR(SEARCH("10/12/xxxx",B8)))</formula>
    </cfRule>
  </conditionalFormatting>
  <conditionalFormatting sqref="B10">
    <cfRule type="containsText" dxfId="147" priority="10" operator="containsText" text="10/12/xxxx">
      <formula>NOT(ISERROR(SEARCH("10/12/xxxx",B10)))</formula>
    </cfRule>
  </conditionalFormatting>
  <conditionalFormatting sqref="C8">
    <cfRule type="containsText" dxfId="146" priority="5" operator="containsText" text="10/12/xxxx">
      <formula>NOT(ISERROR(SEARCH("10/12/xxxx",C8)))</formula>
    </cfRule>
  </conditionalFormatting>
  <conditionalFormatting sqref="C10">
    <cfRule type="containsText" dxfId="145" priority="9" operator="containsText" text="10/12/xxxx">
      <formula>NOT(ISERROR(SEARCH("10/12/xxxx",C10)))</formula>
    </cfRule>
  </conditionalFormatting>
  <conditionalFormatting sqref="D8">
    <cfRule type="containsText" dxfId="144" priority="14" operator="containsText" text="10/12/xxxx">
      <formula>NOT(ISERROR(SEARCH("10/12/xxxx",D8)))</formula>
    </cfRule>
  </conditionalFormatting>
  <conditionalFormatting sqref="E8">
    <cfRule type="containsText" dxfId="143" priority="3" operator="containsText" text="10/12/xxxx">
      <formula>NOT(ISERROR(SEARCH("10/12/xxxx",E8)))</formula>
    </cfRule>
  </conditionalFormatting>
  <conditionalFormatting sqref="F8">
    <cfRule type="containsText" dxfId="142" priority="2" operator="containsText" text="10/12/xxxx">
      <formula>NOT(ISERROR(SEARCH("10/12/xxxx",F8)))</formula>
    </cfRule>
  </conditionalFormatting>
  <conditionalFormatting sqref="G8:J8 D10:K10">
    <cfRule type="containsText" dxfId="141" priority="18" operator="containsText" text="10/12/xxxx">
      <formula>NOT(ISERROR(SEARCH("10/12/xxxx",D8)))</formula>
    </cfRule>
  </conditionalFormatting>
  <conditionalFormatting sqref="K8">
    <cfRule type="containsText" dxfId="140" priority="1" operator="containsText" text="10/12/xxxx">
      <formula>NOT(ISERROR(SEARCH("10/12/xxxx",K8)))</formula>
    </cfRule>
  </conditionalFormatting>
  <conditionalFormatting sqref="L8:P8">
    <cfRule type="containsText" dxfId="139" priority="17" operator="containsText" text="10/12/xxxx">
      <formula>NOT(ISERROR(SEARCH("10/12/xxxx",L8)))</formula>
    </cfRule>
  </conditionalFormatting>
  <conditionalFormatting sqref="L10:P10">
    <cfRule type="containsText" dxfId="138" priority="16" operator="containsText" text="xx/xx/xxxx">
      <formula>NOT(ISERROR(SEARCH("xx/xx/xxxx",L10)))</formula>
    </cfRule>
  </conditionalFormatting>
  <dataValidations count="6">
    <dataValidation allowBlank="1" showInputMessage="1" showErrorMessage="1" prompt="Please input the correct Rehabilitation Area number (RA#)" sqref="E3" xr:uid="{0EA74E29-4643-4EE2-B90F-A22DC2F1FD1B}"/>
    <dataValidation allowBlank="1" showInputMessage="1" showErrorMessage="1" promptTitle="Insert Area (ha)" prompt="Please insert the cumulative area achieved in hectares (ha) as required" sqref="P18:P19 O17 K12:P16 B12:J19" xr:uid="{5917A16D-50EF-45D2-ABE0-42AFAC5F1B44}"/>
    <dataValidation allowBlank="1" showInputMessage="1" showErrorMessage="1" promptTitle="Insert Date" prompt="Please insert the data the milestone is to be completed by" sqref="L10:O10" xr:uid="{04EDD3E1-FD01-4D94-AC8A-681C98D19990}"/>
    <dataValidation allowBlank="1" showInputMessage="1" showErrorMessage="1" promptTitle="Rehabilitation Milestone" prompt="Insert the Rehabilitation Milestone number here (RM#)" sqref="A12:A19" xr:uid="{02A35D38-08E4-46E4-BC2C-CD153C0D9B9F}"/>
    <dataValidation allowBlank="1" showInputMessage="1" showErrorMessage="1" promptTitle="Insert Area (ha)" prompt="Please insert the cumulative area available in hectares (ha)" sqref="B9:O9" xr:uid="{3C17A269-5F6E-4451-AA70-B9A9AF2F1F3A}"/>
    <dataValidation allowBlank="1" showInputMessage="1" showErrorMessage="1" promptTitle="Insert Date" prompt="Please insert the date the area is available for rehabilitation" sqref="B8:O8 B10:K10" xr:uid="{65C313C4-0CCC-4330-A24D-B0A33CC01CB3}"/>
  </dataValidations>
  <pageMargins left="0.7" right="0.7" top="0.75" bottom="0.75" header="0.3" footer="0.3"/>
  <pageSetup paperSize="9" scale="96" orientation="landscape" r:id="rId1"/>
  <ignoredErrors>
    <ignoredError sqref="H14:H17" calculatedColumn="1"/>
  </ignoredErrors>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CB186-4E77-438F-B161-AA51928F4DB0}">
  <sheetPr>
    <tabColor theme="5" tint="-0.499984740745262"/>
    <pageSetUpPr fitToPage="1"/>
  </sheetPr>
  <dimension ref="A1:Q25"/>
  <sheetViews>
    <sheetView workbookViewId="0"/>
  </sheetViews>
  <sheetFormatPr defaultColWidth="12.140625" defaultRowHeight="15" x14ac:dyDescent="0.25"/>
  <cols>
    <col min="1" max="1" width="33.7109375" style="2" customWidth="1"/>
  </cols>
  <sheetData>
    <row r="1" spans="1:17" ht="21" x14ac:dyDescent="0.35">
      <c r="A1" s="22" t="s">
        <v>60</v>
      </c>
    </row>
    <row r="2" spans="1:17" ht="23.25" customHeight="1" thickBot="1" x14ac:dyDescent="0.35">
      <c r="A2" s="95" t="s">
        <v>41</v>
      </c>
      <c r="B2" s="96"/>
      <c r="C2" s="96"/>
      <c r="D2" s="96"/>
      <c r="E2" s="96"/>
      <c r="F2" s="96"/>
      <c r="G2" s="96"/>
      <c r="H2" s="96"/>
      <c r="I2" s="96"/>
      <c r="J2" s="96"/>
      <c r="K2" s="96"/>
      <c r="L2" s="96"/>
      <c r="M2" s="96"/>
      <c r="N2" s="96"/>
      <c r="O2" s="96"/>
      <c r="P2" s="97"/>
    </row>
    <row r="3" spans="1:17" ht="15.95" customHeight="1" thickBot="1" x14ac:dyDescent="0.3">
      <c r="A3" s="98" t="s">
        <v>0</v>
      </c>
      <c r="B3" s="98"/>
      <c r="C3" s="98"/>
      <c r="D3" s="98"/>
      <c r="E3" s="99" t="s">
        <v>46</v>
      </c>
      <c r="F3" s="100"/>
      <c r="G3" s="100"/>
      <c r="H3" s="100"/>
      <c r="I3" s="100"/>
      <c r="J3" s="100"/>
      <c r="K3" s="100"/>
      <c r="L3" s="100"/>
      <c r="M3" s="100"/>
      <c r="N3" s="100"/>
      <c r="O3" s="100"/>
      <c r="P3" s="101"/>
    </row>
    <row r="4" spans="1:17" ht="15.95" customHeight="1" thickBot="1" x14ac:dyDescent="0.3">
      <c r="A4" s="63" t="s">
        <v>1</v>
      </c>
      <c r="B4" s="63"/>
      <c r="C4" s="63"/>
      <c r="D4" s="63"/>
      <c r="E4" s="92" t="s">
        <v>62</v>
      </c>
      <c r="F4" s="93"/>
      <c r="G4" s="93"/>
      <c r="H4" s="93"/>
      <c r="I4" s="93"/>
      <c r="J4" s="93"/>
      <c r="K4" s="93"/>
      <c r="L4" s="93"/>
      <c r="M4" s="93"/>
      <c r="N4" s="93"/>
      <c r="O4" s="93"/>
      <c r="P4" s="94"/>
    </row>
    <row r="5" spans="1:17" ht="15.95" customHeight="1" thickBot="1" x14ac:dyDescent="0.3">
      <c r="A5" s="63" t="s">
        <v>40</v>
      </c>
      <c r="B5" s="63"/>
      <c r="C5" s="63"/>
      <c r="D5" s="63"/>
      <c r="E5" s="92">
        <v>214</v>
      </c>
      <c r="F5" s="93"/>
      <c r="G5" s="93"/>
      <c r="H5" s="93"/>
      <c r="I5" s="93"/>
      <c r="J5" s="93"/>
      <c r="K5" s="93"/>
      <c r="L5" s="93"/>
      <c r="M5" s="93"/>
      <c r="N5" s="93"/>
      <c r="O5" s="93"/>
      <c r="P5" s="94"/>
    </row>
    <row r="6" spans="1:17" ht="32.1" customHeight="1" thickBot="1" x14ac:dyDescent="0.3">
      <c r="A6" s="75" t="s">
        <v>53</v>
      </c>
      <c r="B6" s="75"/>
      <c r="C6" s="75"/>
      <c r="D6" s="75"/>
      <c r="E6" s="83">
        <v>46366</v>
      </c>
      <c r="F6" s="84"/>
      <c r="G6" s="84"/>
      <c r="H6" s="84"/>
      <c r="I6" s="84"/>
      <c r="J6" s="84"/>
      <c r="K6" s="84"/>
      <c r="L6" s="84"/>
      <c r="M6" s="84"/>
      <c r="N6" s="84"/>
      <c r="O6" s="84"/>
      <c r="P6" s="85"/>
    </row>
    <row r="7" spans="1:17" ht="15.95" customHeight="1" thickBot="1" x14ac:dyDescent="0.3">
      <c r="A7" s="63" t="s">
        <v>42</v>
      </c>
      <c r="B7" s="63"/>
      <c r="C7" s="63"/>
      <c r="D7" s="63"/>
      <c r="E7" s="86" t="s">
        <v>44</v>
      </c>
      <c r="F7" s="87"/>
      <c r="G7" s="87"/>
      <c r="H7" s="87"/>
      <c r="I7" s="87"/>
      <c r="J7" s="87"/>
      <c r="K7" s="87"/>
      <c r="L7" s="87"/>
      <c r="M7" s="87"/>
      <c r="N7" s="87"/>
      <c r="O7" s="87"/>
      <c r="P7" s="88"/>
    </row>
    <row r="8" spans="1:17" ht="30.95" customHeight="1" thickBot="1" x14ac:dyDescent="0.3">
      <c r="A8" s="3" t="s">
        <v>2</v>
      </c>
      <c r="B8" s="5">
        <v>46366</v>
      </c>
      <c r="C8" s="5">
        <v>47827</v>
      </c>
      <c r="D8" s="5">
        <v>49653</v>
      </c>
      <c r="E8" s="5">
        <v>51480</v>
      </c>
      <c r="F8" s="5">
        <v>53306</v>
      </c>
      <c r="G8" s="5">
        <v>55132</v>
      </c>
      <c r="H8" s="5">
        <v>56958</v>
      </c>
      <c r="I8" s="5">
        <v>58785</v>
      </c>
      <c r="J8" s="5">
        <v>60611</v>
      </c>
      <c r="K8" s="5"/>
      <c r="L8" s="5"/>
      <c r="M8" s="5"/>
      <c r="N8" s="5"/>
      <c r="O8" s="5"/>
      <c r="P8" s="5"/>
    </row>
    <row r="9" spans="1:17" ht="30.95" customHeight="1" thickBot="1" x14ac:dyDescent="0.3">
      <c r="A9" s="3" t="s">
        <v>19</v>
      </c>
      <c r="B9" s="13">
        <v>48</v>
      </c>
      <c r="C9" s="13">
        <f>48+9</f>
        <v>57</v>
      </c>
      <c r="D9" s="13">
        <v>57</v>
      </c>
      <c r="E9" s="13">
        <f>48+9+107</f>
        <v>164</v>
      </c>
      <c r="F9" s="13">
        <f>48+9+107+50</f>
        <v>214</v>
      </c>
      <c r="G9" s="13">
        <f t="shared" ref="G9:J9" si="0">48+9+107+50</f>
        <v>214</v>
      </c>
      <c r="H9" s="13">
        <f t="shared" si="0"/>
        <v>214</v>
      </c>
      <c r="I9" s="13">
        <f t="shared" si="0"/>
        <v>214</v>
      </c>
      <c r="J9" s="13">
        <f t="shared" si="0"/>
        <v>214</v>
      </c>
      <c r="K9" s="13"/>
      <c r="L9" s="13"/>
      <c r="M9" s="13"/>
      <c r="N9" s="13"/>
      <c r="O9" s="13"/>
      <c r="P9" s="13"/>
    </row>
    <row r="10" spans="1:17" ht="30.95" customHeight="1" thickBot="1" x14ac:dyDescent="0.3">
      <c r="A10" s="4" t="s">
        <v>3</v>
      </c>
      <c r="B10" s="5">
        <v>47827</v>
      </c>
      <c r="C10" s="5">
        <v>49653</v>
      </c>
      <c r="D10" s="5">
        <v>51480</v>
      </c>
      <c r="E10" s="5">
        <v>53306</v>
      </c>
      <c r="F10" s="5">
        <v>55132</v>
      </c>
      <c r="G10" s="5">
        <v>56958</v>
      </c>
      <c r="H10" s="5">
        <v>58785</v>
      </c>
      <c r="I10" s="5">
        <v>60611</v>
      </c>
      <c r="J10" s="5">
        <v>62437</v>
      </c>
      <c r="K10" s="5"/>
      <c r="L10" s="8"/>
      <c r="M10" s="8"/>
      <c r="N10" s="8"/>
      <c r="O10" s="8"/>
      <c r="P10" s="8"/>
    </row>
    <row r="11" spans="1:17" ht="15.75" thickBot="1" x14ac:dyDescent="0.3">
      <c r="A11" s="1" t="s">
        <v>4</v>
      </c>
      <c r="B11" s="89" t="s">
        <v>5</v>
      </c>
      <c r="C11" s="90"/>
      <c r="D11" s="90"/>
      <c r="E11" s="90"/>
      <c r="F11" s="90"/>
      <c r="G11" s="90"/>
      <c r="H11" s="90"/>
      <c r="I11" s="90"/>
      <c r="J11" s="90"/>
      <c r="K11" s="90"/>
      <c r="L11" s="90"/>
      <c r="M11" s="90"/>
      <c r="N11" s="90"/>
      <c r="O11" s="90"/>
      <c r="P11" s="91"/>
      <c r="Q11" s="19"/>
    </row>
    <row r="12" spans="1:17" ht="30.75" thickBot="1" x14ac:dyDescent="0.3">
      <c r="A12" s="23" t="s">
        <v>74</v>
      </c>
      <c r="B12" s="9">
        <v>48</v>
      </c>
      <c r="C12" s="9">
        <f>48+9</f>
        <v>57</v>
      </c>
      <c r="D12" s="9"/>
      <c r="E12" s="9">
        <f>48+9+107</f>
        <v>164</v>
      </c>
      <c r="F12" s="9">
        <f>48+9+107+50</f>
        <v>214</v>
      </c>
      <c r="G12" s="9"/>
      <c r="H12" s="9"/>
      <c r="I12" s="9"/>
      <c r="J12" s="9"/>
      <c r="K12" s="9"/>
      <c r="L12" s="9"/>
      <c r="M12" s="9"/>
      <c r="N12" s="9"/>
      <c r="O12" s="9"/>
      <c r="P12" s="16"/>
    </row>
    <row r="13" spans="1:17" ht="30.75" thickBot="1" x14ac:dyDescent="0.3">
      <c r="A13" s="23" t="s">
        <v>75</v>
      </c>
      <c r="B13" s="9">
        <v>48</v>
      </c>
      <c r="C13" s="9">
        <f t="shared" ref="C13:D16" si="1">48+9</f>
        <v>57</v>
      </c>
      <c r="D13" s="9"/>
      <c r="E13" s="9">
        <f t="shared" ref="E13:E16" si="2">48+9+107</f>
        <v>164</v>
      </c>
      <c r="F13" s="9">
        <f t="shared" ref="F13:G16" si="3">48+9+107+50</f>
        <v>214</v>
      </c>
      <c r="G13" s="9"/>
      <c r="H13" s="9"/>
      <c r="I13" s="9"/>
      <c r="J13" s="9"/>
      <c r="K13" s="17"/>
      <c r="L13" s="14"/>
      <c r="M13" s="15"/>
      <c r="N13" s="15"/>
      <c r="O13" s="15"/>
      <c r="P13" s="16"/>
    </row>
    <row r="14" spans="1:17" ht="30.75" thickBot="1" x14ac:dyDescent="0.3">
      <c r="A14" s="23" t="s">
        <v>71</v>
      </c>
      <c r="B14" s="9">
        <v>48</v>
      </c>
      <c r="C14" s="9">
        <f t="shared" si="1"/>
        <v>57</v>
      </c>
      <c r="D14" s="9"/>
      <c r="E14" s="9">
        <f t="shared" si="2"/>
        <v>164</v>
      </c>
      <c r="F14" s="9">
        <f t="shared" si="3"/>
        <v>214</v>
      </c>
      <c r="G14" s="9"/>
      <c r="H14" s="9"/>
      <c r="I14" s="9"/>
      <c r="J14" s="9"/>
      <c r="K14" s="17"/>
      <c r="L14" s="14"/>
      <c r="M14" s="15"/>
      <c r="N14" s="15"/>
      <c r="O14" s="15"/>
      <c r="P14" s="16"/>
    </row>
    <row r="15" spans="1:17" ht="15.75" thickBot="1" x14ac:dyDescent="0.3">
      <c r="A15" s="24" t="s">
        <v>72</v>
      </c>
      <c r="B15" s="11">
        <v>48</v>
      </c>
      <c r="C15" s="9">
        <f t="shared" si="1"/>
        <v>57</v>
      </c>
      <c r="D15" s="9"/>
      <c r="E15" s="9">
        <f t="shared" si="2"/>
        <v>164</v>
      </c>
      <c r="F15" s="9">
        <f t="shared" si="3"/>
        <v>214</v>
      </c>
      <c r="G15" s="9"/>
      <c r="H15" s="9"/>
      <c r="I15" s="9"/>
      <c r="J15" s="9"/>
      <c r="K15" s="18"/>
      <c r="L15" s="14"/>
      <c r="M15" s="9"/>
      <c r="N15" s="9"/>
      <c r="O15" s="9"/>
      <c r="P15" s="16"/>
    </row>
    <row r="16" spans="1:17" ht="15.75" thickBot="1" x14ac:dyDescent="0.3">
      <c r="A16" s="23" t="s">
        <v>73</v>
      </c>
      <c r="B16" s="9">
        <v>48</v>
      </c>
      <c r="C16" s="9">
        <f t="shared" si="1"/>
        <v>57</v>
      </c>
      <c r="D16" s="9">
        <f t="shared" si="1"/>
        <v>57</v>
      </c>
      <c r="E16" s="9">
        <f t="shared" si="2"/>
        <v>164</v>
      </c>
      <c r="F16" s="9">
        <f t="shared" si="3"/>
        <v>214</v>
      </c>
      <c r="G16" s="9">
        <f t="shared" si="3"/>
        <v>214</v>
      </c>
      <c r="H16" s="9"/>
      <c r="I16" s="9"/>
      <c r="J16" s="9"/>
      <c r="K16" s="9"/>
      <c r="L16" s="9"/>
      <c r="M16" s="9"/>
      <c r="N16" s="9"/>
      <c r="O16" s="9"/>
      <c r="P16" s="16"/>
    </row>
    <row r="17" spans="1:16" ht="30.75" thickBot="1" x14ac:dyDescent="0.3">
      <c r="A17" s="23" t="s">
        <v>66</v>
      </c>
      <c r="B17" s="9"/>
      <c r="C17" s="9"/>
      <c r="D17" s="9">
        <v>48</v>
      </c>
      <c r="E17" s="9">
        <f>48+9</f>
        <v>57</v>
      </c>
      <c r="F17" s="9">
        <f>48+9</f>
        <v>57</v>
      </c>
      <c r="G17" s="9">
        <f>48+9+107</f>
        <v>164</v>
      </c>
      <c r="H17" s="9">
        <f>48+9+107+50</f>
        <v>214</v>
      </c>
      <c r="I17" s="9">
        <f>48+9+107+50</f>
        <v>214</v>
      </c>
      <c r="J17" s="9"/>
      <c r="K17" s="9"/>
      <c r="L17" s="9"/>
      <c r="M17" s="9"/>
      <c r="N17" s="9"/>
      <c r="O17" s="9"/>
      <c r="P17" s="16"/>
    </row>
    <row r="18" spans="1:16" ht="30.75" thickBot="1" x14ac:dyDescent="0.3">
      <c r="A18" s="24" t="s">
        <v>68</v>
      </c>
      <c r="B18" s="11"/>
      <c r="C18" s="11"/>
      <c r="D18" s="11"/>
      <c r="E18" s="11"/>
      <c r="F18" s="11">
        <v>48</v>
      </c>
      <c r="G18" s="11">
        <f>48+9</f>
        <v>57</v>
      </c>
      <c r="H18" s="11">
        <f>48+9</f>
        <v>57</v>
      </c>
      <c r="I18" s="11">
        <f>48+9+107</f>
        <v>164</v>
      </c>
      <c r="J18" s="11">
        <f>48+9+107+50</f>
        <v>214</v>
      </c>
      <c r="K18" s="11"/>
      <c r="L18" s="11"/>
      <c r="M18" s="11"/>
      <c r="N18" s="11"/>
      <c r="O18" s="11"/>
      <c r="P18" s="9"/>
    </row>
    <row r="19" spans="1:16" x14ac:dyDescent="0.25">
      <c r="A19" s="24" t="s">
        <v>76</v>
      </c>
      <c r="B19" s="11"/>
      <c r="C19" s="11"/>
      <c r="D19" s="11"/>
      <c r="E19" s="11"/>
      <c r="F19" s="11">
        <v>48</v>
      </c>
      <c r="G19" s="11">
        <f>48+9</f>
        <v>57</v>
      </c>
      <c r="H19" s="11">
        <f>48+9+107</f>
        <v>164</v>
      </c>
      <c r="I19" s="11">
        <f>48+9+107</f>
        <v>164</v>
      </c>
      <c r="J19" s="11">
        <f>48+9+107+50</f>
        <v>214</v>
      </c>
      <c r="K19" s="18"/>
      <c r="L19" s="11"/>
      <c r="M19" s="11"/>
      <c r="N19" s="11"/>
      <c r="O19" s="11"/>
      <c r="P19" s="25"/>
    </row>
    <row r="21" spans="1:16" ht="15.75" thickBot="1" x14ac:dyDescent="0.3"/>
    <row r="22" spans="1:16" x14ac:dyDescent="0.25">
      <c r="A22" s="80" t="s">
        <v>32</v>
      </c>
      <c r="B22" s="81"/>
      <c r="C22" s="81"/>
      <c r="D22" s="81"/>
      <c r="E22" s="81"/>
      <c r="F22" s="81"/>
      <c r="G22" s="81"/>
      <c r="H22" s="81"/>
      <c r="I22" s="81"/>
      <c r="J22" s="81"/>
      <c r="K22" s="82"/>
    </row>
    <row r="23" spans="1:16" x14ac:dyDescent="0.25">
      <c r="A23" s="69" t="s">
        <v>33</v>
      </c>
      <c r="B23" s="70"/>
      <c r="C23" s="70"/>
      <c r="D23" s="70"/>
      <c r="E23" s="70"/>
      <c r="F23" s="70"/>
      <c r="G23" s="70"/>
      <c r="H23" s="70"/>
      <c r="I23" s="70"/>
      <c r="J23" s="70"/>
      <c r="K23" s="71"/>
    </row>
    <row r="24" spans="1:16" x14ac:dyDescent="0.25">
      <c r="A24" s="69" t="s">
        <v>34</v>
      </c>
      <c r="B24" s="70"/>
      <c r="C24" s="70"/>
      <c r="D24" s="70"/>
      <c r="E24" s="70"/>
      <c r="F24" s="70"/>
      <c r="G24" s="70"/>
      <c r="H24" s="70"/>
      <c r="I24" s="70"/>
      <c r="J24" s="70"/>
      <c r="K24" s="71"/>
    </row>
    <row r="25" spans="1:16" ht="15.75" thickBot="1" x14ac:dyDescent="0.3">
      <c r="A25" s="72" t="s">
        <v>38</v>
      </c>
      <c r="B25" s="73"/>
      <c r="C25" s="73"/>
      <c r="D25" s="73"/>
      <c r="E25" s="73"/>
      <c r="F25" s="73"/>
      <c r="G25" s="73"/>
      <c r="H25" s="73"/>
      <c r="I25" s="73"/>
      <c r="J25" s="73"/>
      <c r="K25" s="74"/>
    </row>
  </sheetData>
  <mergeCells count="16">
    <mergeCell ref="A5:D5"/>
    <mergeCell ref="E5:P5"/>
    <mergeCell ref="A2:P2"/>
    <mergeCell ref="A3:D3"/>
    <mergeCell ref="E3:P3"/>
    <mergeCell ref="A4:D4"/>
    <mergeCell ref="E4:P4"/>
    <mergeCell ref="A23:K23"/>
    <mergeCell ref="A24:K24"/>
    <mergeCell ref="A25:K25"/>
    <mergeCell ref="A6:D6"/>
    <mergeCell ref="E6:P6"/>
    <mergeCell ref="A7:D7"/>
    <mergeCell ref="E7:P7"/>
    <mergeCell ref="B11:P11"/>
    <mergeCell ref="A22:K22"/>
  </mergeCells>
  <conditionalFormatting sqref="B8">
    <cfRule type="containsText" dxfId="137" priority="26" operator="containsText" text="10/12/xxxx">
      <formula>NOT(ISERROR(SEARCH("10/12/xxxx",B8)))</formula>
    </cfRule>
  </conditionalFormatting>
  <conditionalFormatting sqref="B10 H10:K10">
    <cfRule type="containsText" dxfId="136" priority="22" operator="containsText" text="10/12/xxxx">
      <formula>NOT(ISERROR(SEARCH("10/12/xxxx",B10)))</formula>
    </cfRule>
  </conditionalFormatting>
  <conditionalFormatting sqref="C8">
    <cfRule type="containsText" dxfId="135" priority="4" operator="containsText" text="10/12/xxxx">
      <formula>NOT(ISERROR(SEARCH("10/12/xxxx",C8)))</formula>
    </cfRule>
  </conditionalFormatting>
  <conditionalFormatting sqref="C10">
    <cfRule type="containsText" dxfId="134" priority="13" operator="containsText" text="10/12/xxxx">
      <formula>NOT(ISERROR(SEARCH("10/12/xxxx",C10)))</formula>
    </cfRule>
  </conditionalFormatting>
  <conditionalFormatting sqref="D8">
    <cfRule type="containsText" dxfId="133" priority="8" operator="containsText" text="10/12/xxxx">
      <formula>NOT(ISERROR(SEARCH("10/12/xxxx",D8)))</formula>
    </cfRule>
  </conditionalFormatting>
  <conditionalFormatting sqref="D10">
    <cfRule type="containsText" dxfId="132" priority="12" operator="containsText" text="10/12/xxxx">
      <formula>NOT(ISERROR(SEARCH("10/12/xxxx",D10)))</formula>
    </cfRule>
  </conditionalFormatting>
  <conditionalFormatting sqref="E8">
    <cfRule type="containsText" dxfId="131" priority="7" operator="containsText" text="10/12/xxxx">
      <formula>NOT(ISERROR(SEARCH("10/12/xxxx",E8)))</formula>
    </cfRule>
  </conditionalFormatting>
  <conditionalFormatting sqref="E10">
    <cfRule type="containsText" dxfId="130" priority="11" operator="containsText" text="10/12/xxxx">
      <formula>NOT(ISERROR(SEARCH("10/12/xxxx",E10)))</formula>
    </cfRule>
  </conditionalFormatting>
  <conditionalFormatting sqref="F8">
    <cfRule type="containsText" dxfId="129" priority="6" operator="containsText" text="10/12/xxxx">
      <formula>NOT(ISERROR(SEARCH("10/12/xxxx",F8)))</formula>
    </cfRule>
  </conditionalFormatting>
  <conditionalFormatting sqref="F10">
    <cfRule type="containsText" dxfId="128" priority="10" operator="containsText" text="10/12/xxxx">
      <formula>NOT(ISERROR(SEARCH("10/12/xxxx",F10)))</formula>
    </cfRule>
  </conditionalFormatting>
  <conditionalFormatting sqref="G8">
    <cfRule type="containsText" dxfId="127" priority="5" operator="containsText" text="10/12/xxxx">
      <formula>NOT(ISERROR(SEARCH("10/12/xxxx",G8)))</formula>
    </cfRule>
  </conditionalFormatting>
  <conditionalFormatting sqref="G10">
    <cfRule type="containsText" dxfId="126" priority="9" operator="containsText" text="10/12/xxxx">
      <formula>NOT(ISERROR(SEARCH("10/12/xxxx",G10)))</formula>
    </cfRule>
  </conditionalFormatting>
  <conditionalFormatting sqref="H8">
    <cfRule type="containsText" dxfId="125" priority="17" operator="containsText" text="10/12/xxxx">
      <formula>NOT(ISERROR(SEARCH("10/12/xxxx",H8)))</formula>
    </cfRule>
  </conditionalFormatting>
  <conditionalFormatting sqref="I8">
    <cfRule type="containsText" dxfId="124" priority="3" operator="containsText" text="10/12/xxxx">
      <formula>NOT(ISERROR(SEARCH("10/12/xxxx",I8)))</formula>
    </cfRule>
  </conditionalFormatting>
  <conditionalFormatting sqref="J8">
    <cfRule type="containsText" dxfId="123" priority="2" operator="containsText" text="10/12/xxxx">
      <formula>NOT(ISERROR(SEARCH("10/12/xxxx",J8)))</formula>
    </cfRule>
  </conditionalFormatting>
  <conditionalFormatting sqref="K8">
    <cfRule type="containsText" dxfId="122" priority="1" operator="containsText" text="10/12/xxxx">
      <formula>NOT(ISERROR(SEARCH("10/12/xxxx",K8)))</formula>
    </cfRule>
  </conditionalFormatting>
  <conditionalFormatting sqref="L8:P8">
    <cfRule type="containsText" dxfId="121" priority="24" operator="containsText" text="10/12/xxxx">
      <formula>NOT(ISERROR(SEARCH("10/12/xxxx",L8)))</formula>
    </cfRule>
  </conditionalFormatting>
  <conditionalFormatting sqref="L10:P10">
    <cfRule type="containsText" dxfId="120" priority="23" operator="containsText" text="xx/xx/xxxx">
      <formula>NOT(ISERROR(SEARCH("xx/xx/xxxx",L10)))</formula>
    </cfRule>
  </conditionalFormatting>
  <dataValidations count="6">
    <dataValidation allowBlank="1" showInputMessage="1" showErrorMessage="1" promptTitle="Rehabilitation Milestone" prompt="Insert the Rehabilitation Milestone number here (RM#)" sqref="A12:A19" xr:uid="{54F8DA7C-40D3-44C7-9811-A6E83012E790}"/>
    <dataValidation allowBlank="1" showInputMessage="1" showErrorMessage="1" promptTitle="Insert Date" prompt="Please insert the date the area is available for rehabilitation" sqref="B10:K10 B8:O8" xr:uid="{F55EC36D-9795-476F-AC8B-6F3B326E05A5}"/>
    <dataValidation allowBlank="1" showInputMessage="1" showErrorMessage="1" promptTitle="Insert Date" prompt="Please insert the data the milestone is to be completed by" sqref="L10:O10" xr:uid="{3F89E70B-57D9-444A-84F6-942848850C57}"/>
    <dataValidation allowBlank="1" showInputMessage="1" showErrorMessage="1" promptTitle="Insert Area (ha)" prompt="Please insert the cumulative area available in hectares (ha)" sqref="B9:O9" xr:uid="{03249B61-FB4A-47E4-BCB1-D16149CF71E5}"/>
    <dataValidation allowBlank="1" showInputMessage="1" showErrorMessage="1" promptTitle="Insert Area (ha)" prompt="Please insert the cumulative area achieved in hectares (ha) as required" sqref="P18:P19 O17 B12:J19 K12:P16" xr:uid="{97ACFD13-7214-42CC-B6F0-807A863EAC4E}"/>
    <dataValidation allowBlank="1" showInputMessage="1" showErrorMessage="1" prompt="Please input the correct Rehabilitation Area number (RA#)" sqref="E3" xr:uid="{558AE955-415E-47B0-9C34-163162913939}"/>
  </dataValidations>
  <pageMargins left="0.7" right="0.7" top="0.75" bottom="0.75" header="0.3" footer="0.3"/>
  <pageSetup paperSize="9" scale="96"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59efe8e-df3a-4eb6-9588-ee10ed0f5313" xsi:nil="true"/>
    <lcf76f155ced4ddcb4097134ff3c332f xmlns="e4bbf1cc-3e76-46f7-bbe0-39f03372cc3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6E9F3A2A8400D42A5C5C345044D5B6D" ma:contentTypeVersion="15" ma:contentTypeDescription="Create a new document." ma:contentTypeScope="" ma:versionID="d2f6e3299cc8a456d6c2c2c64323390e">
  <xsd:schema xmlns:xsd="http://www.w3.org/2001/XMLSchema" xmlns:xs="http://www.w3.org/2001/XMLSchema" xmlns:p="http://schemas.microsoft.com/office/2006/metadata/properties" xmlns:ns2="e4bbf1cc-3e76-46f7-bbe0-39f03372cc38" xmlns:ns3="659efe8e-df3a-4eb6-9588-ee10ed0f5313" targetNamespace="http://schemas.microsoft.com/office/2006/metadata/properties" ma:root="true" ma:fieldsID="e7614b4468356d6ca1e33075259e9bb4" ns2:_="" ns3:_="">
    <xsd:import namespace="e4bbf1cc-3e76-46f7-bbe0-39f03372cc38"/>
    <xsd:import namespace="659efe8e-df3a-4eb6-9588-ee10ed0f5313"/>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bbf1cc-3e76-46f7-bbe0-39f03372cc3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ad796d49-3c2c-4614-94d3-de0821067dd2"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59efe8e-df3a-4eb6-9588-ee10ed0f5313"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cb1cbc79-40eb-48d0-b6ab-fb209c56507d}" ma:internalName="TaxCatchAll" ma:showField="CatchAllData" ma:web="659efe8e-df3a-4eb6-9588-ee10ed0f5313">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1A78E5-78C1-43F4-AA77-0C094C81D382}">
  <ds:schemaRefs>
    <ds:schemaRef ds:uri="http://www.w3.org/XML/1998/namespace"/>
    <ds:schemaRef ds:uri="http://purl.org/dc/elements/1.1/"/>
    <ds:schemaRef ds:uri="http://purl.org/dc/terms/"/>
    <ds:schemaRef ds:uri="659efe8e-df3a-4eb6-9588-ee10ed0f5313"/>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e4bbf1cc-3e76-46f7-bbe0-39f03372cc38"/>
    <ds:schemaRef ds:uri="http://purl.org/dc/dcmitype/"/>
  </ds:schemaRefs>
</ds:datastoreItem>
</file>

<file path=customXml/itemProps2.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3.xml><?xml version="1.0" encoding="utf-8"?>
<ds:datastoreItem xmlns:ds="http://schemas.openxmlformats.org/officeDocument/2006/customXml" ds:itemID="{62D2A815-DBF0-44CB-8BC3-1393801208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bbf1cc-3e76-46f7-bbe0-39f03372cc38"/>
    <ds:schemaRef ds:uri="659efe8e-df3a-4eb6-9588-ee10ed0f53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6</vt:i4>
      </vt:variant>
    </vt:vector>
  </HeadingPairs>
  <TitlesOfParts>
    <vt:vector size="30" baseType="lpstr">
      <vt:lpstr>Instructions</vt:lpstr>
      <vt:lpstr>Callide RA1</vt:lpstr>
      <vt:lpstr>Callide RA2</vt:lpstr>
      <vt:lpstr>Dunn Creek RA2</vt:lpstr>
      <vt:lpstr>The Hut RA2</vt:lpstr>
      <vt:lpstr>Boundary Hill RA2</vt:lpstr>
      <vt:lpstr>Dunn Creek RA3</vt:lpstr>
      <vt:lpstr>Trap Gully RA3</vt:lpstr>
      <vt:lpstr>The Hut RA3</vt:lpstr>
      <vt:lpstr>Boundary Hill RA3</vt:lpstr>
      <vt:lpstr>Dunn Creek RA4</vt:lpstr>
      <vt:lpstr>Trap Gully RA4</vt:lpstr>
      <vt:lpstr>The Hut RA4</vt:lpstr>
      <vt:lpstr>Boundary Hill RA4</vt:lpstr>
      <vt:lpstr>The Hut RA5</vt:lpstr>
      <vt:lpstr>Boundary Hill RA5</vt:lpstr>
      <vt:lpstr>Trap Gully RA6</vt:lpstr>
      <vt:lpstr>The Hut RA6</vt:lpstr>
      <vt:lpstr>Dunn Creek IA1</vt:lpstr>
      <vt:lpstr>Trap Gully IA1</vt:lpstr>
      <vt:lpstr>The Hut IA1</vt:lpstr>
      <vt:lpstr>Boundary Hill IA1</vt:lpstr>
      <vt:lpstr>Rehabilitation Area Milestones</vt:lpstr>
      <vt:lpstr>Improvement Area Milestones</vt:lpstr>
      <vt:lpstr>'Rehabilitation Area Milestones'!_Hlk174708660</vt:lpstr>
      <vt:lpstr>'Rehabilitation Area Milestones'!_Hlk187998221</vt:lpstr>
      <vt:lpstr>'Rehabilitation Area Milestones'!_Hlk187998290</vt:lpstr>
      <vt:lpstr>'Rehabilitation Area Milestones'!_Hlk187998366</vt:lpstr>
      <vt:lpstr>'Rehabilitation Area Milestones'!_Hlk187998433</vt:lpstr>
      <vt:lpstr>'Rehabilitation Area Milestones'!_Hlk187998471</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Leeanne Pattinson</cp:lastModifiedBy>
  <cp:lastPrinted>2026-05-06T04:52:36Z</cp:lastPrinted>
  <dcterms:created xsi:type="dcterms:W3CDTF">2019-10-27T23:30:31Z</dcterms:created>
  <dcterms:modified xsi:type="dcterms:W3CDTF">2026-05-07T22:43:24Z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0x01010056E9F3A2A8400D42A5C5C345044D5B6D</vt:lpwstr>
  </property>
  <property fmtid="{D5CDD505-2E9C-101B-9397-08002B2CF9AE}" pid="3" name="Order">
    <vt:r8>7880200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